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16" activeTab="0"/>
  </bookViews>
  <sheets>
    <sheet name="Anno_2016-08033_RDFrazioniComun" sheetId="1" r:id="rId1"/>
  </sheets>
  <definedNames/>
  <calcPr fullCalcOnLoad="1"/>
</workbook>
</file>

<file path=xl/sharedStrings.xml><?xml version="1.0" encoding="utf-8"?>
<sst xmlns="http://schemas.openxmlformats.org/spreadsheetml/2006/main" count="162" uniqueCount="105">
  <si>
    <t>Raccolta differenziata per frazione merceologica dei comuni della provincia di Piacenza - 2016 (ISPRA)</t>
  </si>
  <si>
    <t>Comune</t>
  </si>
  <si>
    <t>Frazione organica (t)</t>
  </si>
  <si>
    <t>Ing. misti a recupero(t)</t>
  </si>
  <si>
    <t>Carta e cartone (t)</t>
  </si>
  <si>
    <t>Altro RD (t)</t>
  </si>
  <si>
    <t>Legno (t)</t>
  </si>
  <si>
    <t>Metallo (t)</t>
  </si>
  <si>
    <t>Plastica (t)</t>
  </si>
  <si>
    <t>RAEE (t)</t>
  </si>
  <si>
    <t>Selettiva (t)</t>
  </si>
  <si>
    <t>Tessili (t)</t>
  </si>
  <si>
    <t>Vetro (t)</t>
  </si>
  <si>
    <t>Rifiuti da costruzione e demolizione (t)</t>
  </si>
  <si>
    <t>Pulizia Stradale a Recupero (t)</t>
  </si>
  <si>
    <t xml:space="preserve">  Agazzano</t>
  </si>
  <si>
    <t>Alseno</t>
  </si>
  <si>
    <t>Besenzone</t>
  </si>
  <si>
    <t>Bettola</t>
  </si>
  <si>
    <t>Bobbio</t>
  </si>
  <si>
    <t>Borgonovo Val Tidone</t>
  </si>
  <si>
    <t>Cadeo</t>
  </si>
  <si>
    <t>Calendasco</t>
  </si>
  <si>
    <t>Caminata</t>
  </si>
  <si>
    <t>Caorso</t>
  </si>
  <si>
    <t>Carpaneto Piacentino</t>
  </si>
  <si>
    <t>Castel San Giovanni</t>
  </si>
  <si>
    <t>Castell\'Arquato</t>
  </si>
  <si>
    <t>Castelvetro Piacentino</t>
  </si>
  <si>
    <t>Cerignale</t>
  </si>
  <si>
    <t>Coli</t>
  </si>
  <si>
    <t>Corte Brugnatella</t>
  </si>
  <si>
    <t>Cortemaggiore</t>
  </si>
  <si>
    <t>Farini</t>
  </si>
  <si>
    <t>Ferriere</t>
  </si>
  <si>
    <t>Fiorenzuola d\'Arda</t>
  </si>
  <si>
    <t>Gazzola</t>
  </si>
  <si>
    <t>Gossolengo</t>
  </si>
  <si>
    <t>Gragnano Trebbiense</t>
  </si>
  <si>
    <t>Gropparello</t>
  </si>
  <si>
    <t>Lugagnano Val d\'Arda</t>
  </si>
  <si>
    <t>Monticelli d\'Ongina</t>
  </si>
  <si>
    <t>Morfasso</t>
  </si>
  <si>
    <t>Nibbiano</t>
  </si>
  <si>
    <t>Ottone</t>
  </si>
  <si>
    <t>Pecorara</t>
  </si>
  <si>
    <t>Piacenza</t>
  </si>
  <si>
    <t>Pianello Val Tidone</t>
  </si>
  <si>
    <t>Piozzano</t>
  </si>
  <si>
    <t>Podenzano</t>
  </si>
  <si>
    <t>Ponte dell\'Olio</t>
  </si>
  <si>
    <t>Pontenure</t>
  </si>
  <si>
    <t>Rivergaro</t>
  </si>
  <si>
    <t>Rottofreno</t>
  </si>
  <si>
    <t>San Giorgio Piacentino</t>
  </si>
  <si>
    <t>San Pietro in Cerro</t>
  </si>
  <si>
    <t>Sarmato</t>
  </si>
  <si>
    <t>Travo</t>
  </si>
  <si>
    <t>Vernasca</t>
  </si>
  <si>
    <t>Vigolzone</t>
  </si>
  <si>
    <t>Villanova sull\'Arda</t>
  </si>
  <si>
    <t>Zerba</t>
  </si>
  <si>
    <t>Ziano Piacentino</t>
  </si>
  <si>
    <t xml:space="preserve">   </t>
  </si>
  <si>
    <t>Alta Val Tidone</t>
  </si>
  <si>
    <t>Totale Provincia di Piacenza</t>
  </si>
  <si>
    <t>Sub-aree/Aree PTCP</t>
  </si>
  <si>
    <t>Capoluogo</t>
  </si>
  <si>
    <t>Prima cintura</t>
  </si>
  <si>
    <t>Seconda cintura</t>
  </si>
  <si>
    <t>Area Centrale</t>
  </si>
  <si>
    <t>Bassa Val Tidone</t>
  </si>
  <si>
    <t>Alta Val Tidone/Val Luretta</t>
  </si>
  <si>
    <t>Area Val Tidone</t>
  </si>
  <si>
    <t>Medio-bassa Val Trebbia</t>
  </si>
  <si>
    <t>Alta Val Trebbia</t>
  </si>
  <si>
    <t>Area Val Trebbia</t>
  </si>
  <si>
    <t>Medio-bassa Val Nure</t>
  </si>
  <si>
    <t>Alta Val Nure</t>
  </si>
  <si>
    <t>Area Val Nure</t>
  </si>
  <si>
    <t>Area Bassa Val d'Arda</t>
  </si>
  <si>
    <t>Medio-bassa Val d'Arda</t>
  </si>
  <si>
    <t>Alta Val d'Arda</t>
  </si>
  <si>
    <t>Area Val d'Arda</t>
  </si>
  <si>
    <t>Unioni di Comuni</t>
  </si>
  <si>
    <t>"Via Emilia Piacentina" (1)</t>
  </si>
  <si>
    <t>"Bassa Val d'Arda Fiume Po" (2)</t>
  </si>
  <si>
    <t>"U.M. Alta Val Nure" (3)</t>
  </si>
  <si>
    <t>"U.M. Val Trebbia Val Luretta" (4)</t>
  </si>
  <si>
    <t>"Bassa Val Trebbia Val Luretta" (5)</t>
  </si>
  <si>
    <t>"Val Nure e Val Chero" (6)</t>
  </si>
  <si>
    <t>"U.M. Alta Val d'Arda" (7)</t>
  </si>
  <si>
    <t>Non Unioni di comuni</t>
  </si>
  <si>
    <t>(1)  Alseno, Cadeo (2) Besensone, Caorso, Castelvetro, Cortemaggiore, Monticelli, S.Pietro, Villanova (3) Bettola, Farini, Ferriere, Ponte dell'Olio (4) Bobbio, Cerignale, Coli, Cortebrugnatella, Ottone, Piozzano, Travo, Zerba (5) Calendasco, Gossolengo, Gragnano, Rivergaro, Rottofreno (6) Carpaneto, Gropparello, Podenzano, S.Giorgio, Vigolzone (7) Castell'Arquato, Lugagnano, Morfasso, Vernasca</t>
  </si>
  <si>
    <t>Zone Altimetriche</t>
  </si>
  <si>
    <t>Pianura</t>
  </si>
  <si>
    <t>Collina (1)</t>
  </si>
  <si>
    <t>Montagna (2)</t>
  </si>
  <si>
    <t>(1) Agazzano, Alseno, Borgonovo, Carpaneto, Castell'Arquato, Castel S. Giovanni, Gazzola, Gropparello, Lugagnano, Pianello, Piozzano, Ponte dell'Olio, Rivergaro, San Giorgio, Travo, Vernasca, Vigolzone, Ziano P.no (2) Alta Val Tidone, Bettola, Bobbio, Coli, Cerignale, Corte Brugnatella, Farini, Ferriere, Morfasso, Ottone, Zerba</t>
  </si>
  <si>
    <t>Distretti ASL</t>
  </si>
  <si>
    <t>Ponente (Castel S. Giovanni)</t>
  </si>
  <si>
    <t>Levante (Fiorenzuola)</t>
  </si>
  <si>
    <r>
      <rPr>
        <b/>
        <sz val="8"/>
        <color indexed="8"/>
        <rFont val="Arial"/>
        <family val="2"/>
      </rPr>
      <t>Ponente</t>
    </r>
    <r>
      <rPr>
        <sz val="8"/>
        <color indexed="8"/>
        <rFont val="Arial"/>
        <family val="2"/>
      </rPr>
      <t>: Agazzano, Bobbio, Borgonovo Val Tidone, Calendasco, Caminata, Castel S. Giovanni, Cerignale, Coli, Cortebrugnatella, Gazzola, Gossolengo, Gragnano Trebbiense, Nibbiano, Ottone, Pecorara, Pianello Val Tidone, Piozzano, Rivergaro, Rottofreno, Sarmato, Travo, Zerba, Ziano Piacentino</t>
    </r>
  </si>
  <si>
    <r>
      <rPr>
        <b/>
        <sz val="8"/>
        <color indexed="8"/>
        <rFont val="Arial"/>
        <family val="2"/>
      </rPr>
      <t>Levante</t>
    </r>
    <r>
      <rPr>
        <sz val="8"/>
        <color indexed="8"/>
        <rFont val="Arial"/>
        <family val="2"/>
      </rPr>
      <t xml:space="preserve">: Alseno, Besenzone, Bettola, Cadeo, Caorso, Carpaneto Piacentino, Castell´Arquato, Castelvetro Piacentino, Cortemaggiore, Farini, Ferriere, Fiorenzuola d´Arda, Gropparello, Lugagnano Val d´Arda, Monticelli d´Ongina, Morfasso, Podenzano, Ponte dell´Olio, Pontenure, S.Giorgio Piacentino, S.Pietro in Cerro, </t>
    </r>
  </si>
  <si>
    <t>Vernasca, Vigolzone, Villanova sull´Arda</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</si>
</sst>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_-* #,##0.0_-;\-* #,##0.0_-;_-* &quot;-&quot;??_-;_-@_-"/>
    <numFmt numFmtId="166" formatCode="0.0"/>
  </numFmts>
  <fonts count="41">
    <font>
      <sz val="11"/>
      <color theme="1"/>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sz val="9"/>
      <name val="Arial"/>
      <family val="2"/>
    </font>
    <font>
      <i/>
      <sz val="11"/>
      <color indexed="8"/>
      <name val="Calibri"/>
      <family val="2"/>
    </font>
    <font>
      <sz val="8"/>
      <name val="Arial"/>
      <family val="2"/>
    </font>
    <font>
      <sz val="8"/>
      <color indexed="8"/>
      <name val="Arial"/>
      <family val="2"/>
    </font>
    <font>
      <b/>
      <sz val="8"/>
      <color indexed="8"/>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1"/>
      <color theme="1"/>
      <name val="Calibri"/>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0" fontId="26" fillId="21" borderId="3" applyNumberFormat="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9" borderId="0" applyNumberFormat="0" applyBorder="0" applyAlignment="0" applyProtection="0"/>
    <xf numFmtId="0" fontId="0" fillId="30" borderId="4" applyNumberFormat="0" applyFont="0" applyAlignment="0" applyProtection="0"/>
    <xf numFmtId="0" fontId="29" fillId="20" borderId="5"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1" borderId="0" applyNumberFormat="0" applyBorder="0" applyAlignment="0" applyProtection="0"/>
    <xf numFmtId="0" fontId="3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6">
    <xf numFmtId="0" fontId="0" fillId="0" borderId="0" xfId="0" applyFont="1" applyAlignment="1">
      <alignment/>
    </xf>
    <xf numFmtId="0" fontId="0" fillId="0" borderId="0" xfId="0" applyAlignment="1">
      <alignment wrapText="1"/>
    </xf>
    <xf numFmtId="0" fontId="36" fillId="0" borderId="0" xfId="0" applyFont="1" applyAlignment="1">
      <alignment/>
    </xf>
    <xf numFmtId="0" fontId="0" fillId="33" borderId="0" xfId="0" applyFont="1" applyFill="1" applyAlignment="1">
      <alignment wrapText="1"/>
    </xf>
    <xf numFmtId="0" fontId="18" fillId="14" borderId="10" xfId="0" applyFont="1" applyFill="1" applyBorder="1" applyAlignment="1">
      <alignment horizontal="left" vertical="top" wrapText="1"/>
    </xf>
    <xf numFmtId="0" fontId="0" fillId="0" borderId="10" xfId="0" applyBorder="1" applyAlignment="1">
      <alignment/>
    </xf>
    <xf numFmtId="164" fontId="0" fillId="34" borderId="0" xfId="43" applyNumberFormat="1" applyFont="1" applyFill="1" applyAlignment="1">
      <alignment/>
    </xf>
    <xf numFmtId="0" fontId="36" fillId="0" borderId="10" xfId="0" applyFont="1" applyBorder="1" applyAlignment="1">
      <alignment/>
    </xf>
    <xf numFmtId="43" fontId="0" fillId="34" borderId="0" xfId="43" applyNumberFormat="1" applyFont="1" applyFill="1" applyAlignment="1">
      <alignment/>
    </xf>
    <xf numFmtId="43" fontId="36" fillId="34" borderId="0" xfId="43" applyNumberFormat="1" applyFont="1" applyFill="1" applyAlignment="1">
      <alignment/>
    </xf>
    <xf numFmtId="43" fontId="0" fillId="0" borderId="0" xfId="0" applyNumberFormat="1" applyAlignment="1">
      <alignment/>
    </xf>
    <xf numFmtId="2" fontId="0" fillId="0" borderId="0" xfId="0" applyNumberFormat="1" applyAlignment="1">
      <alignment/>
    </xf>
    <xf numFmtId="2" fontId="36" fillId="0" borderId="0" xfId="0" applyNumberFormat="1" applyFont="1" applyAlignment="1">
      <alignment/>
    </xf>
    <xf numFmtId="0" fontId="0" fillId="0" borderId="11" xfId="0" applyBorder="1" applyAlignment="1">
      <alignment/>
    </xf>
    <xf numFmtId="0" fontId="0" fillId="0" borderId="12" xfId="0" applyBorder="1" applyAlignment="1">
      <alignment/>
    </xf>
    <xf numFmtId="0" fontId="39" fillId="0" borderId="12" xfId="0" applyFont="1" applyBorder="1" applyAlignment="1">
      <alignment/>
    </xf>
    <xf numFmtId="0" fontId="20" fillId="34" borderId="13" xfId="0" applyFont="1" applyFill="1" applyBorder="1" applyAlignment="1">
      <alignment horizontal="left" wrapText="1"/>
    </xf>
    <xf numFmtId="43" fontId="0" fillId="0" borderId="0" xfId="43" applyNumberFormat="1" applyFont="1" applyAlignment="1">
      <alignment/>
    </xf>
    <xf numFmtId="43" fontId="39" fillId="0" borderId="0" xfId="43" applyNumberFormat="1" applyFont="1" applyAlignment="1">
      <alignment/>
    </xf>
    <xf numFmtId="0" fontId="36" fillId="0" borderId="14" xfId="0" applyFont="1" applyBorder="1" applyAlignment="1">
      <alignment/>
    </xf>
    <xf numFmtId="43" fontId="0" fillId="0" borderId="14" xfId="0" applyNumberFormat="1" applyBorder="1" applyAlignment="1">
      <alignment/>
    </xf>
    <xf numFmtId="0" fontId="0" fillId="0" borderId="14" xfId="0" applyBorder="1" applyAlignment="1">
      <alignment/>
    </xf>
    <xf numFmtId="0" fontId="20" fillId="34" borderId="0" xfId="0" applyFont="1" applyFill="1" applyBorder="1" applyAlignment="1">
      <alignment horizontal="left" wrapText="1"/>
    </xf>
    <xf numFmtId="0" fontId="40" fillId="0" borderId="0" xfId="0" applyFont="1" applyAlignment="1">
      <alignment/>
    </xf>
    <xf numFmtId="0" fontId="40" fillId="0" borderId="0" xfId="0" applyFont="1" applyAlignment="1">
      <alignment/>
    </xf>
    <xf numFmtId="0" fontId="0" fillId="14" borderId="0" xfId="0" applyFont="1" applyFill="1" applyAlignment="1">
      <alignment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05"/>
  <sheetViews>
    <sheetView tabSelected="1" zoomScalePageLayoutView="0" workbookViewId="0" topLeftCell="A43">
      <selection activeCell="A3" sqref="A3"/>
    </sheetView>
  </sheetViews>
  <sheetFormatPr defaultColWidth="9.140625" defaultRowHeight="15"/>
  <cols>
    <col min="1" max="1" width="29.140625" style="0" customWidth="1"/>
    <col min="2" max="2" width="11.00390625" style="0" bestFit="1" customWidth="1"/>
    <col min="3" max="3" width="10.421875" style="0" customWidth="1"/>
    <col min="4" max="4" width="11.140625" style="0" customWidth="1"/>
    <col min="5" max="5" width="9.00390625" style="0" bestFit="1" customWidth="1"/>
    <col min="6" max="6" width="10.8515625" style="0" customWidth="1"/>
    <col min="7" max="8" width="10.28125" style="0" customWidth="1"/>
    <col min="9" max="9" width="11.140625" style="0" customWidth="1"/>
    <col min="10" max="11" width="9.00390625" style="0" bestFit="1" customWidth="1"/>
    <col min="12" max="13" width="11.421875" style="0" customWidth="1"/>
  </cols>
  <sheetData>
    <row r="1" ht="14.25">
      <c r="A1" s="2" t="s">
        <v>0</v>
      </c>
    </row>
    <row r="2" ht="14.25">
      <c r="A2" s="2"/>
    </row>
    <row r="3" spans="1:14" s="1" customFormat="1" ht="72">
      <c r="A3" s="25" t="s">
        <v>1</v>
      </c>
      <c r="B3" s="3" t="s">
        <v>2</v>
      </c>
      <c r="C3" s="3" t="s">
        <v>3</v>
      </c>
      <c r="D3" s="3" t="s">
        <v>4</v>
      </c>
      <c r="E3" s="3" t="s">
        <v>5</v>
      </c>
      <c r="F3" s="3" t="s">
        <v>6</v>
      </c>
      <c r="G3" s="3" t="s">
        <v>7</v>
      </c>
      <c r="H3" s="3" t="s">
        <v>8</v>
      </c>
      <c r="I3" s="3" t="s">
        <v>9</v>
      </c>
      <c r="J3" s="3" t="s">
        <v>10</v>
      </c>
      <c r="K3" s="3" t="s">
        <v>11</v>
      </c>
      <c r="L3" s="3" t="s">
        <v>12</v>
      </c>
      <c r="M3" s="3" t="s">
        <v>13</v>
      </c>
      <c r="N3" s="3" t="s">
        <v>14</v>
      </c>
    </row>
    <row r="4" spans="1:13" ht="14.25">
      <c r="A4" t="s">
        <v>15</v>
      </c>
      <c r="B4" s="11">
        <v>421.25</v>
      </c>
      <c r="C4" s="11">
        <v>20.029</v>
      </c>
      <c r="D4" s="11">
        <v>95.57</v>
      </c>
      <c r="E4" s="11"/>
      <c r="F4" s="11">
        <v>35.28</v>
      </c>
      <c r="G4" s="11">
        <v>22.213</v>
      </c>
      <c r="H4" s="11">
        <v>56.65</v>
      </c>
      <c r="I4" s="11">
        <v>8.452</v>
      </c>
      <c r="J4" s="11">
        <v>1.735</v>
      </c>
      <c r="K4" s="11">
        <v>3.6</v>
      </c>
      <c r="L4" s="11">
        <v>118.32</v>
      </c>
      <c r="M4" s="11">
        <v>31.215</v>
      </c>
    </row>
    <row r="5" spans="1:13" ht="14.25">
      <c r="A5" t="s">
        <v>16</v>
      </c>
      <c r="B5" s="11">
        <v>979.144</v>
      </c>
      <c r="C5" s="11">
        <v>31.707</v>
      </c>
      <c r="D5" s="11">
        <v>516.742</v>
      </c>
      <c r="E5" s="11"/>
      <c r="F5" s="11">
        <v>101.69</v>
      </c>
      <c r="G5" s="11">
        <v>57.78</v>
      </c>
      <c r="H5" s="11">
        <v>163.64</v>
      </c>
      <c r="I5" s="11">
        <v>28.71</v>
      </c>
      <c r="J5" s="11">
        <v>4.481</v>
      </c>
      <c r="K5" s="11">
        <v>8.95</v>
      </c>
      <c r="L5" s="11">
        <v>169.93</v>
      </c>
      <c r="M5" s="11"/>
    </row>
    <row r="6" spans="1:13" ht="14.25">
      <c r="A6" t="s">
        <v>64</v>
      </c>
      <c r="B6" s="11">
        <v>328.02000000000004</v>
      </c>
      <c r="C6" s="11">
        <v>32.956</v>
      </c>
      <c r="D6" s="11">
        <v>143.912</v>
      </c>
      <c r="E6" s="11">
        <v>3.453</v>
      </c>
      <c r="F6" s="11">
        <v>71.039</v>
      </c>
      <c r="G6" s="11">
        <v>21.989</v>
      </c>
      <c r="H6" s="11">
        <v>31.051000000000002</v>
      </c>
      <c r="I6" s="11">
        <v>17.500999999999998</v>
      </c>
      <c r="J6" s="11">
        <v>2.985</v>
      </c>
      <c r="K6" s="11">
        <v>0.01</v>
      </c>
      <c r="L6" s="11">
        <v>181.323</v>
      </c>
      <c r="M6" s="11">
        <v>4.7</v>
      </c>
    </row>
    <row r="7" spans="1:13" ht="14.25">
      <c r="A7" t="s">
        <v>17</v>
      </c>
      <c r="B7" s="11">
        <v>83.35</v>
      </c>
      <c r="C7" s="11">
        <v>2.329</v>
      </c>
      <c r="D7" s="11">
        <v>31.38</v>
      </c>
      <c r="E7" s="11"/>
      <c r="F7" s="11">
        <v>12.44</v>
      </c>
      <c r="G7" s="11">
        <v>13.38</v>
      </c>
      <c r="H7" s="11">
        <v>34.91</v>
      </c>
      <c r="I7" s="11">
        <v>3.825</v>
      </c>
      <c r="J7" s="11">
        <v>1.827</v>
      </c>
      <c r="K7" s="11">
        <v>1.999</v>
      </c>
      <c r="L7" s="11">
        <v>71.61</v>
      </c>
      <c r="M7" s="11">
        <v>12.4</v>
      </c>
    </row>
    <row r="8" spans="1:13" ht="14.25">
      <c r="A8" t="s">
        <v>18</v>
      </c>
      <c r="B8" s="11">
        <v>123.17</v>
      </c>
      <c r="C8" s="11">
        <v>24.569</v>
      </c>
      <c r="D8" s="11">
        <v>98.624</v>
      </c>
      <c r="E8" s="11">
        <v>2.645</v>
      </c>
      <c r="F8" s="11">
        <v>38.689</v>
      </c>
      <c r="G8" s="11">
        <v>12.947</v>
      </c>
      <c r="H8" s="11">
        <v>21.221</v>
      </c>
      <c r="I8" s="11">
        <v>16.155</v>
      </c>
      <c r="J8" s="11">
        <v>1.79</v>
      </c>
      <c r="K8" s="11">
        <v>8.396</v>
      </c>
      <c r="L8" s="11">
        <v>114.55</v>
      </c>
      <c r="M8" s="11"/>
    </row>
    <row r="9" spans="1:13" ht="14.25">
      <c r="A9" t="s">
        <v>19</v>
      </c>
      <c r="B9" s="11">
        <v>209.66</v>
      </c>
      <c r="C9" s="11">
        <v>25.76</v>
      </c>
      <c r="D9" s="11">
        <v>191.712</v>
      </c>
      <c r="E9" s="11">
        <v>7.589</v>
      </c>
      <c r="F9" s="11">
        <v>69.345</v>
      </c>
      <c r="G9" s="11">
        <v>47.507</v>
      </c>
      <c r="H9" s="11">
        <v>44.781</v>
      </c>
      <c r="I9" s="11">
        <v>49.468</v>
      </c>
      <c r="J9" s="11">
        <v>6.196</v>
      </c>
      <c r="K9" s="11">
        <v>5.942</v>
      </c>
      <c r="L9" s="11">
        <v>160.608</v>
      </c>
      <c r="M9" s="11">
        <v>53.58</v>
      </c>
    </row>
    <row r="10" spans="1:13" ht="14.25">
      <c r="A10" t="s">
        <v>20</v>
      </c>
      <c r="B10" s="11">
        <v>1068.41</v>
      </c>
      <c r="C10" s="11">
        <v>30.04</v>
      </c>
      <c r="D10" s="11">
        <v>434.38</v>
      </c>
      <c r="E10" s="11"/>
      <c r="F10" s="11">
        <v>78.8</v>
      </c>
      <c r="G10" s="11">
        <v>16.81</v>
      </c>
      <c r="H10" s="11">
        <v>221.78</v>
      </c>
      <c r="I10" s="11">
        <v>15.499</v>
      </c>
      <c r="J10" s="11">
        <v>3.407</v>
      </c>
      <c r="K10" s="11">
        <v>26</v>
      </c>
      <c r="L10" s="11">
        <v>349.66</v>
      </c>
      <c r="M10" s="11">
        <v>66.3</v>
      </c>
    </row>
    <row r="11" spans="1:13" ht="14.25">
      <c r="A11" t="s">
        <v>21</v>
      </c>
      <c r="B11" s="11">
        <v>1270.88</v>
      </c>
      <c r="C11" s="11">
        <v>52.036</v>
      </c>
      <c r="D11" s="11">
        <v>505.65</v>
      </c>
      <c r="E11" s="11"/>
      <c r="F11" s="11">
        <v>114.768</v>
      </c>
      <c r="G11" s="11">
        <v>55.57</v>
      </c>
      <c r="H11" s="11">
        <v>217.219</v>
      </c>
      <c r="I11" s="11">
        <v>32.776</v>
      </c>
      <c r="J11" s="11">
        <v>3.126</v>
      </c>
      <c r="K11" s="11">
        <v>9.685</v>
      </c>
      <c r="L11" s="11">
        <v>262.69</v>
      </c>
      <c r="M11" s="11">
        <v>91.98</v>
      </c>
    </row>
    <row r="12" spans="1:13" ht="14.25">
      <c r="A12" t="s">
        <v>22</v>
      </c>
      <c r="B12" s="11">
        <v>314.41</v>
      </c>
      <c r="C12" s="11">
        <v>13.302</v>
      </c>
      <c r="D12" s="11">
        <v>803.868</v>
      </c>
      <c r="E12" s="11"/>
      <c r="F12" s="11">
        <v>157.04</v>
      </c>
      <c r="G12" s="11">
        <v>13.86</v>
      </c>
      <c r="H12" s="11">
        <v>50.862</v>
      </c>
      <c r="I12" s="11">
        <v>9.834</v>
      </c>
      <c r="J12" s="11">
        <v>1.412</v>
      </c>
      <c r="K12" s="11"/>
      <c r="L12" s="11">
        <v>93.57</v>
      </c>
      <c r="M12" s="11">
        <v>37.095</v>
      </c>
    </row>
    <row r="13" spans="1:13" ht="14.25">
      <c r="A13" t="s">
        <v>23</v>
      </c>
      <c r="B13" s="11"/>
      <c r="C13" s="11"/>
      <c r="D13" s="11"/>
      <c r="E13" s="11"/>
      <c r="F13" s="11"/>
      <c r="G13" s="11"/>
      <c r="H13" s="11"/>
      <c r="I13" s="11"/>
      <c r="J13" s="11"/>
      <c r="K13" s="11"/>
      <c r="L13" s="11"/>
      <c r="M13" s="11"/>
    </row>
    <row r="14" spans="1:13" ht="14.25">
      <c r="A14" t="s">
        <v>24</v>
      </c>
      <c r="B14" s="11">
        <v>746.216</v>
      </c>
      <c r="C14" s="11">
        <v>65.352</v>
      </c>
      <c r="D14" s="11">
        <v>528.013</v>
      </c>
      <c r="E14" s="11">
        <v>13.171</v>
      </c>
      <c r="F14" s="11">
        <v>161.364</v>
      </c>
      <c r="G14" s="11">
        <v>32.636</v>
      </c>
      <c r="H14" s="11">
        <v>110.384</v>
      </c>
      <c r="I14" s="11">
        <v>24.521</v>
      </c>
      <c r="J14" s="11">
        <v>6.26</v>
      </c>
      <c r="K14" s="11">
        <v>4.181</v>
      </c>
      <c r="L14" s="11">
        <v>231.753</v>
      </c>
      <c r="M14" s="11">
        <v>71.28</v>
      </c>
    </row>
    <row r="15" spans="1:13" ht="14.25">
      <c r="A15" t="s">
        <v>25</v>
      </c>
      <c r="B15" s="11">
        <v>1365.99</v>
      </c>
      <c r="C15" s="11">
        <v>74.972</v>
      </c>
      <c r="D15" s="11">
        <v>404.93</v>
      </c>
      <c r="E15" s="11">
        <v>65.11</v>
      </c>
      <c r="F15" s="11">
        <v>134.93</v>
      </c>
      <c r="G15" s="11">
        <v>52.57</v>
      </c>
      <c r="H15" s="11">
        <v>222.22</v>
      </c>
      <c r="I15" s="11">
        <v>45.141</v>
      </c>
      <c r="J15" s="11">
        <v>6.802</v>
      </c>
      <c r="K15" s="11">
        <v>22.412</v>
      </c>
      <c r="L15" s="11">
        <v>315.4</v>
      </c>
      <c r="M15" s="11">
        <v>115.77</v>
      </c>
    </row>
    <row r="16" spans="1:13" ht="14.25">
      <c r="A16" t="s">
        <v>26</v>
      </c>
      <c r="B16" s="11">
        <v>2814.76</v>
      </c>
      <c r="C16" s="11">
        <v>282.207</v>
      </c>
      <c r="D16" s="11">
        <v>3640.318</v>
      </c>
      <c r="E16" s="11">
        <v>10.42</v>
      </c>
      <c r="F16" s="11">
        <v>1364.868</v>
      </c>
      <c r="G16" s="11">
        <v>76.824</v>
      </c>
      <c r="H16" s="11">
        <v>466.37</v>
      </c>
      <c r="I16" s="11">
        <v>80.017</v>
      </c>
      <c r="J16" s="11">
        <v>18.277</v>
      </c>
      <c r="K16" s="11">
        <v>1.392</v>
      </c>
      <c r="L16" s="11">
        <v>406.82</v>
      </c>
      <c r="M16" s="11">
        <v>198.3</v>
      </c>
    </row>
    <row r="17" spans="1:13" ht="14.25">
      <c r="A17" t="s">
        <v>27</v>
      </c>
      <c r="B17" s="11">
        <v>791.02</v>
      </c>
      <c r="C17" s="11">
        <v>43.218</v>
      </c>
      <c r="D17" s="11">
        <v>316.09</v>
      </c>
      <c r="E17" s="11"/>
      <c r="F17" s="11">
        <v>72.57</v>
      </c>
      <c r="G17" s="11">
        <v>60.39</v>
      </c>
      <c r="H17" s="11">
        <v>102.46</v>
      </c>
      <c r="I17" s="11">
        <v>33.578</v>
      </c>
      <c r="J17" s="11">
        <v>2.712</v>
      </c>
      <c r="K17" s="11">
        <v>7.105</v>
      </c>
      <c r="L17" s="11">
        <v>310.47</v>
      </c>
      <c r="M17" s="11">
        <v>70.02</v>
      </c>
    </row>
    <row r="18" spans="1:13" ht="14.25">
      <c r="A18" t="s">
        <v>28</v>
      </c>
      <c r="B18" s="11">
        <v>1038.2</v>
      </c>
      <c r="C18" s="11">
        <v>33.802</v>
      </c>
      <c r="D18" s="11">
        <v>565.394</v>
      </c>
      <c r="E18" s="11"/>
      <c r="F18" s="11">
        <v>74.58</v>
      </c>
      <c r="G18" s="11">
        <v>59.22</v>
      </c>
      <c r="H18" s="11">
        <v>163.07</v>
      </c>
      <c r="I18" s="11">
        <v>34.745</v>
      </c>
      <c r="J18" s="11">
        <v>9.534</v>
      </c>
      <c r="K18" s="11"/>
      <c r="L18" s="11">
        <v>295.12</v>
      </c>
      <c r="M18" s="11">
        <v>80.685</v>
      </c>
    </row>
    <row r="19" spans="1:13" ht="14.25">
      <c r="A19" t="s">
        <v>29</v>
      </c>
      <c r="B19" s="11"/>
      <c r="C19" s="11">
        <v>2.448</v>
      </c>
      <c r="D19" s="11">
        <v>0.44</v>
      </c>
      <c r="E19" s="11"/>
      <c r="F19" s="11"/>
      <c r="G19" s="11"/>
      <c r="H19" s="11">
        <v>1</v>
      </c>
      <c r="I19" s="11"/>
      <c r="J19" s="11"/>
      <c r="K19" s="11"/>
      <c r="L19" s="11">
        <v>9.86</v>
      </c>
      <c r="M19" s="11"/>
    </row>
    <row r="20" spans="1:13" ht="14.25">
      <c r="A20" t="s">
        <v>30</v>
      </c>
      <c r="B20" s="11"/>
      <c r="C20" s="11">
        <v>13.147</v>
      </c>
      <c r="D20" s="11">
        <v>21.29</v>
      </c>
      <c r="E20" s="11">
        <v>3.57</v>
      </c>
      <c r="F20" s="11">
        <v>2.23</v>
      </c>
      <c r="G20" s="11"/>
      <c r="H20" s="11">
        <v>7.21</v>
      </c>
      <c r="I20" s="11"/>
      <c r="J20" s="11"/>
      <c r="K20" s="11">
        <v>1.73</v>
      </c>
      <c r="L20" s="11">
        <v>82.2</v>
      </c>
      <c r="M20" s="11"/>
    </row>
    <row r="21" spans="1:13" ht="14.25">
      <c r="A21" t="s">
        <v>31</v>
      </c>
      <c r="B21" s="11">
        <v>3</v>
      </c>
      <c r="C21" s="11"/>
      <c r="D21" s="11">
        <v>7.88</v>
      </c>
      <c r="E21" s="11"/>
      <c r="F21" s="11"/>
      <c r="G21" s="11"/>
      <c r="H21" s="11">
        <v>2.3</v>
      </c>
      <c r="I21" s="11"/>
      <c r="J21" s="11"/>
      <c r="K21" s="11"/>
      <c r="L21" s="11">
        <v>7.6</v>
      </c>
      <c r="M21" s="11"/>
    </row>
    <row r="22" spans="1:13" ht="14.25">
      <c r="A22" t="s">
        <v>32</v>
      </c>
      <c r="B22" s="11">
        <v>593.774</v>
      </c>
      <c r="C22" s="11">
        <v>59.965</v>
      </c>
      <c r="D22" s="11">
        <v>477.74</v>
      </c>
      <c r="E22" s="11">
        <v>6.3</v>
      </c>
      <c r="F22" s="11">
        <v>127.722</v>
      </c>
      <c r="G22" s="11">
        <v>23.912</v>
      </c>
      <c r="H22" s="11">
        <v>129.13</v>
      </c>
      <c r="I22" s="11">
        <v>17.494</v>
      </c>
      <c r="J22" s="11">
        <v>2.32</v>
      </c>
      <c r="K22" s="11">
        <v>6.597</v>
      </c>
      <c r="L22" s="11">
        <v>313.244</v>
      </c>
      <c r="M22" s="11">
        <v>69.795</v>
      </c>
    </row>
    <row r="23" spans="1:13" ht="14.25">
      <c r="A23" t="s">
        <v>33</v>
      </c>
      <c r="B23" s="11">
        <v>11.82</v>
      </c>
      <c r="C23" s="11">
        <v>11.748</v>
      </c>
      <c r="D23" s="11">
        <v>20.25</v>
      </c>
      <c r="E23" s="11"/>
      <c r="F23" s="11">
        <v>29.62</v>
      </c>
      <c r="G23" s="11">
        <v>38.98</v>
      </c>
      <c r="H23" s="11">
        <v>5.91</v>
      </c>
      <c r="I23" s="11">
        <v>7.586</v>
      </c>
      <c r="J23" s="11">
        <v>4.68</v>
      </c>
      <c r="K23" s="11">
        <v>3.315</v>
      </c>
      <c r="L23" s="11">
        <v>72.48</v>
      </c>
      <c r="M23" s="11">
        <v>18.66</v>
      </c>
    </row>
    <row r="24" spans="1:13" ht="14.25">
      <c r="A24" t="s">
        <v>34</v>
      </c>
      <c r="B24" s="11">
        <v>23.45</v>
      </c>
      <c r="C24" s="11">
        <v>41.984</v>
      </c>
      <c r="D24" s="11">
        <v>7.5</v>
      </c>
      <c r="E24" s="11"/>
      <c r="F24" s="11"/>
      <c r="G24" s="11"/>
      <c r="H24" s="11">
        <v>3.43</v>
      </c>
      <c r="I24" s="11"/>
      <c r="J24" s="11"/>
      <c r="K24" s="11"/>
      <c r="L24" s="11">
        <v>51.04</v>
      </c>
      <c r="M24" s="11"/>
    </row>
    <row r="25" spans="1:13" ht="14.25">
      <c r="A25" t="s">
        <v>35</v>
      </c>
      <c r="B25" s="11">
        <v>2846.054</v>
      </c>
      <c r="C25" s="11">
        <v>134.219</v>
      </c>
      <c r="D25" s="11">
        <v>1253.232</v>
      </c>
      <c r="E25" s="11">
        <v>15.48</v>
      </c>
      <c r="F25" s="11">
        <v>467.948</v>
      </c>
      <c r="G25" s="11">
        <v>127.63</v>
      </c>
      <c r="H25" s="11">
        <v>462.352</v>
      </c>
      <c r="I25" s="11">
        <v>82.121</v>
      </c>
      <c r="J25" s="11">
        <v>19.02</v>
      </c>
      <c r="K25" s="11">
        <v>22.9</v>
      </c>
      <c r="L25" s="11">
        <v>719.024</v>
      </c>
      <c r="M25" s="11">
        <v>104.3</v>
      </c>
    </row>
    <row r="26" spans="1:13" ht="14.25">
      <c r="A26" t="s">
        <v>36</v>
      </c>
      <c r="B26" s="11">
        <v>1051.15</v>
      </c>
      <c r="C26" s="11">
        <v>7.336</v>
      </c>
      <c r="D26" s="11">
        <v>206.8</v>
      </c>
      <c r="E26" s="11"/>
      <c r="F26" s="11">
        <v>31.668</v>
      </c>
      <c r="G26" s="11">
        <v>24.483</v>
      </c>
      <c r="H26" s="11">
        <v>43.66</v>
      </c>
      <c r="I26" s="11">
        <v>5.992</v>
      </c>
      <c r="J26" s="11">
        <v>2.321</v>
      </c>
      <c r="K26" s="11">
        <v>10.82</v>
      </c>
      <c r="L26" s="11">
        <v>104.646</v>
      </c>
      <c r="M26" s="11"/>
    </row>
    <row r="27" spans="1:13" ht="14.25">
      <c r="A27" t="s">
        <v>37</v>
      </c>
      <c r="B27" s="11">
        <v>960.53</v>
      </c>
      <c r="C27" s="11">
        <v>16.224</v>
      </c>
      <c r="D27" s="11">
        <v>337.85</v>
      </c>
      <c r="E27" s="11">
        <v>15.228</v>
      </c>
      <c r="F27" s="11">
        <v>213.426</v>
      </c>
      <c r="G27" s="11">
        <v>28.48</v>
      </c>
      <c r="H27" s="11">
        <v>167.524</v>
      </c>
      <c r="I27" s="11">
        <v>9.985</v>
      </c>
      <c r="J27" s="11">
        <v>1.438</v>
      </c>
      <c r="K27" s="11">
        <v>21.956</v>
      </c>
      <c r="L27" s="11">
        <v>134.12</v>
      </c>
      <c r="M27" s="11">
        <v>18.9</v>
      </c>
    </row>
    <row r="28" spans="1:13" ht="14.25">
      <c r="A28" t="s">
        <v>38</v>
      </c>
      <c r="B28" s="11">
        <v>759.35</v>
      </c>
      <c r="C28" s="11">
        <v>26.301</v>
      </c>
      <c r="D28" s="11">
        <v>444.548</v>
      </c>
      <c r="E28" s="11"/>
      <c r="F28" s="11">
        <v>43</v>
      </c>
      <c r="G28" s="11">
        <v>41.62</v>
      </c>
      <c r="H28" s="11">
        <v>163.448</v>
      </c>
      <c r="I28" s="11">
        <v>13.734</v>
      </c>
      <c r="J28" s="11">
        <v>2.308</v>
      </c>
      <c r="K28" s="11">
        <v>13.342</v>
      </c>
      <c r="L28" s="11">
        <v>138.17</v>
      </c>
      <c r="M28" s="11">
        <v>7.4</v>
      </c>
    </row>
    <row r="29" spans="1:13" ht="14.25">
      <c r="A29" t="s">
        <v>39</v>
      </c>
      <c r="B29" s="11">
        <v>64.96</v>
      </c>
      <c r="C29" s="11">
        <v>12.167</v>
      </c>
      <c r="D29" s="11">
        <v>64.87</v>
      </c>
      <c r="E29" s="11">
        <v>4.53</v>
      </c>
      <c r="F29" s="11">
        <v>37.1</v>
      </c>
      <c r="G29" s="11">
        <v>8.15</v>
      </c>
      <c r="H29" s="11">
        <v>17.89</v>
      </c>
      <c r="I29" s="11">
        <v>6.392</v>
      </c>
      <c r="J29" s="11">
        <v>0.243</v>
      </c>
      <c r="K29" s="11"/>
      <c r="L29" s="11">
        <v>97.74</v>
      </c>
      <c r="M29" s="11"/>
    </row>
    <row r="30" spans="1:13" ht="14.25">
      <c r="A30" t="s">
        <v>40</v>
      </c>
      <c r="B30" s="11">
        <v>508.64</v>
      </c>
      <c r="C30" s="11">
        <v>41.645</v>
      </c>
      <c r="D30" s="11">
        <v>172.03</v>
      </c>
      <c r="E30" s="11"/>
      <c r="F30" s="11">
        <v>70.46</v>
      </c>
      <c r="G30" s="11">
        <v>35.12</v>
      </c>
      <c r="H30" s="11">
        <v>73.71</v>
      </c>
      <c r="I30" s="11">
        <v>18.771</v>
      </c>
      <c r="J30" s="11">
        <v>2.1</v>
      </c>
      <c r="K30" s="11"/>
      <c r="L30" s="11">
        <v>178.76</v>
      </c>
      <c r="M30" s="11"/>
    </row>
    <row r="31" spans="1:13" ht="14.25">
      <c r="A31" t="s">
        <v>41</v>
      </c>
      <c r="B31" s="11">
        <v>1041.1</v>
      </c>
      <c r="C31" s="11">
        <v>58.435</v>
      </c>
      <c r="D31" s="11">
        <v>580.11</v>
      </c>
      <c r="E31" s="11"/>
      <c r="F31" s="11">
        <v>105.67</v>
      </c>
      <c r="G31" s="11">
        <v>14.03</v>
      </c>
      <c r="H31" s="11">
        <v>178.62</v>
      </c>
      <c r="I31" s="11">
        <v>36.268</v>
      </c>
      <c r="J31" s="11">
        <v>4.59</v>
      </c>
      <c r="K31" s="11">
        <v>2.958</v>
      </c>
      <c r="L31" s="11">
        <v>170.26</v>
      </c>
      <c r="M31" s="11">
        <v>79.17</v>
      </c>
    </row>
    <row r="32" spans="1:13" ht="14.25">
      <c r="A32" t="s">
        <v>42</v>
      </c>
      <c r="B32" s="11"/>
      <c r="C32" s="11">
        <v>7.601</v>
      </c>
      <c r="D32" s="11">
        <v>18.45</v>
      </c>
      <c r="E32" s="11">
        <v>2.87</v>
      </c>
      <c r="F32" s="11">
        <v>27.27</v>
      </c>
      <c r="G32" s="11"/>
      <c r="H32" s="11">
        <v>13.76</v>
      </c>
      <c r="I32" s="11">
        <v>4.904</v>
      </c>
      <c r="J32" s="11">
        <v>2.535</v>
      </c>
      <c r="K32" s="11"/>
      <c r="L32" s="11">
        <v>42.8</v>
      </c>
      <c r="M32" s="11">
        <v>15.195</v>
      </c>
    </row>
    <row r="33" spans="1:13" ht="14.25">
      <c r="A33" t="s">
        <v>43</v>
      </c>
      <c r="B33" s="11"/>
      <c r="C33" s="11"/>
      <c r="D33" s="11"/>
      <c r="E33" s="11"/>
      <c r="F33" s="11"/>
      <c r="G33" s="11"/>
      <c r="H33" s="11"/>
      <c r="I33" s="11"/>
      <c r="J33" s="11"/>
      <c r="K33" s="11"/>
      <c r="L33" s="11"/>
      <c r="M33" s="11"/>
    </row>
    <row r="34" spans="1:13" ht="14.25">
      <c r="A34" t="s">
        <v>44</v>
      </c>
      <c r="B34" s="11"/>
      <c r="C34" s="11"/>
      <c r="D34" s="11">
        <v>12.78</v>
      </c>
      <c r="E34" s="11"/>
      <c r="F34" s="11">
        <v>15.6</v>
      </c>
      <c r="G34" s="11">
        <v>16.62</v>
      </c>
      <c r="H34" s="11">
        <v>5.31</v>
      </c>
      <c r="I34" s="11">
        <v>13.956</v>
      </c>
      <c r="J34" s="11"/>
      <c r="K34" s="11"/>
      <c r="L34" s="11">
        <v>46.2</v>
      </c>
      <c r="M34" s="11"/>
    </row>
    <row r="35" spans="1:13" ht="14.25">
      <c r="A35" t="s">
        <v>45</v>
      </c>
      <c r="B35" s="11"/>
      <c r="C35" s="11"/>
      <c r="D35" s="11"/>
      <c r="E35" s="11"/>
      <c r="F35" s="11"/>
      <c r="G35" s="11"/>
      <c r="H35" s="11"/>
      <c r="I35" s="11"/>
      <c r="J35" s="11"/>
      <c r="K35" s="11"/>
      <c r="L35" s="11"/>
      <c r="M35" s="11"/>
    </row>
    <row r="36" spans="1:13" ht="14.25">
      <c r="A36" t="s">
        <v>46</v>
      </c>
      <c r="B36" s="11">
        <v>9515.094</v>
      </c>
      <c r="C36" s="11">
        <v>739.466</v>
      </c>
      <c r="D36" s="11">
        <v>14943.165</v>
      </c>
      <c r="E36" s="11">
        <v>103.518</v>
      </c>
      <c r="F36" s="11">
        <v>4771.017</v>
      </c>
      <c r="G36" s="11">
        <v>815.981</v>
      </c>
      <c r="H36" s="11">
        <v>1858.261</v>
      </c>
      <c r="I36" s="11">
        <v>824.861</v>
      </c>
      <c r="J36" s="11">
        <v>173.358</v>
      </c>
      <c r="K36" s="11">
        <v>277.074</v>
      </c>
      <c r="L36" s="11">
        <v>4016.734</v>
      </c>
      <c r="M36" s="11">
        <v>1535.325</v>
      </c>
    </row>
    <row r="37" spans="1:13" ht="14.25">
      <c r="A37" t="s">
        <v>47</v>
      </c>
      <c r="B37" s="11">
        <v>285.55</v>
      </c>
      <c r="C37" s="11">
        <v>40.528</v>
      </c>
      <c r="D37" s="11">
        <v>135.525</v>
      </c>
      <c r="E37" s="11">
        <v>4.489</v>
      </c>
      <c r="F37" s="11">
        <v>68.717</v>
      </c>
      <c r="G37" s="11">
        <v>1.532</v>
      </c>
      <c r="H37" s="11">
        <v>38.52</v>
      </c>
      <c r="I37" s="11">
        <v>13.024</v>
      </c>
      <c r="J37" s="11">
        <v>2.435</v>
      </c>
      <c r="K37" s="11">
        <v>0.211</v>
      </c>
      <c r="L37" s="11">
        <v>168.57</v>
      </c>
      <c r="M37" s="11">
        <v>33.24</v>
      </c>
    </row>
    <row r="38" spans="1:13" ht="14.25">
      <c r="A38" t="s">
        <v>48</v>
      </c>
      <c r="B38" s="11">
        <v>34.29</v>
      </c>
      <c r="C38" s="11">
        <v>8.048</v>
      </c>
      <c r="D38" s="11">
        <v>20</v>
      </c>
      <c r="E38" s="11">
        <v>3.87</v>
      </c>
      <c r="F38" s="11"/>
      <c r="G38" s="11">
        <v>5.43</v>
      </c>
      <c r="H38" s="11">
        <v>5.57</v>
      </c>
      <c r="I38" s="11">
        <v>2.954</v>
      </c>
      <c r="J38" s="11">
        <v>1.201</v>
      </c>
      <c r="K38" s="11">
        <v>1.83</v>
      </c>
      <c r="L38" s="11">
        <v>42.52</v>
      </c>
      <c r="M38" s="11"/>
    </row>
    <row r="39" spans="1:13" ht="14.25">
      <c r="A39" t="s">
        <v>49</v>
      </c>
      <c r="B39" s="11">
        <v>2235.41</v>
      </c>
      <c r="C39" s="11">
        <v>43.432</v>
      </c>
      <c r="D39" s="11">
        <v>1066.7</v>
      </c>
      <c r="E39" s="11">
        <v>30.851</v>
      </c>
      <c r="F39" s="11">
        <v>188.828</v>
      </c>
      <c r="G39" s="11">
        <v>6.235</v>
      </c>
      <c r="H39" s="11">
        <v>285.606</v>
      </c>
      <c r="I39" s="11">
        <v>15.205</v>
      </c>
      <c r="J39" s="11">
        <v>4.247</v>
      </c>
      <c r="K39" s="11">
        <v>22.571</v>
      </c>
      <c r="L39" s="11">
        <v>374.078</v>
      </c>
      <c r="M39" s="11">
        <v>62.3</v>
      </c>
    </row>
    <row r="40" spans="1:13" ht="14.25">
      <c r="A40" t="s">
        <v>50</v>
      </c>
      <c r="B40" s="11">
        <v>870.75</v>
      </c>
      <c r="C40" s="11">
        <v>42.724</v>
      </c>
      <c r="D40" s="11">
        <v>270.816</v>
      </c>
      <c r="E40" s="11"/>
      <c r="F40" s="11">
        <v>76.414</v>
      </c>
      <c r="G40" s="11">
        <v>36.08</v>
      </c>
      <c r="H40" s="11">
        <v>94.98</v>
      </c>
      <c r="I40" s="11">
        <v>30.04</v>
      </c>
      <c r="J40" s="11">
        <v>3.111</v>
      </c>
      <c r="K40" s="11">
        <v>2.963</v>
      </c>
      <c r="L40" s="11">
        <v>218.19</v>
      </c>
      <c r="M40" s="11">
        <v>48.2</v>
      </c>
    </row>
    <row r="41" spans="1:13" ht="14.25">
      <c r="A41" t="s">
        <v>51</v>
      </c>
      <c r="B41" s="11">
        <v>1303.34</v>
      </c>
      <c r="C41" s="11">
        <v>56.234</v>
      </c>
      <c r="D41" s="11">
        <v>613.556</v>
      </c>
      <c r="E41" s="11"/>
      <c r="F41" s="11">
        <v>194.598</v>
      </c>
      <c r="G41" s="11">
        <v>69.65</v>
      </c>
      <c r="H41" s="11">
        <v>226.276</v>
      </c>
      <c r="I41" s="11">
        <v>5.116</v>
      </c>
      <c r="J41" s="11">
        <v>1.845</v>
      </c>
      <c r="K41" s="11">
        <v>13.547</v>
      </c>
      <c r="L41" s="11">
        <v>213.07</v>
      </c>
      <c r="M41" s="11">
        <v>98.1</v>
      </c>
    </row>
    <row r="42" spans="1:13" ht="14.25">
      <c r="A42" t="s">
        <v>52</v>
      </c>
      <c r="B42" s="11">
        <v>2129.65</v>
      </c>
      <c r="C42" s="11">
        <v>28.461</v>
      </c>
      <c r="D42" s="11">
        <v>473.48</v>
      </c>
      <c r="E42" s="11"/>
      <c r="F42" s="11">
        <v>63.55</v>
      </c>
      <c r="G42" s="11">
        <v>41.79</v>
      </c>
      <c r="H42" s="11">
        <v>205.74</v>
      </c>
      <c r="I42" s="11">
        <v>27.492</v>
      </c>
      <c r="J42" s="11">
        <v>6.353</v>
      </c>
      <c r="K42" s="11">
        <v>20.394</v>
      </c>
      <c r="L42" s="11">
        <v>326.71</v>
      </c>
      <c r="M42" s="11">
        <v>82.6</v>
      </c>
    </row>
    <row r="43" spans="1:13" ht="14.25">
      <c r="A43" t="s">
        <v>53</v>
      </c>
      <c r="B43" s="11">
        <v>1945.98</v>
      </c>
      <c r="C43" s="11">
        <v>61.564</v>
      </c>
      <c r="D43" s="11">
        <v>1155.876</v>
      </c>
      <c r="E43" s="11">
        <v>12.175</v>
      </c>
      <c r="F43" s="11">
        <v>375.991</v>
      </c>
      <c r="G43" s="11">
        <v>57.54</v>
      </c>
      <c r="H43" s="11">
        <v>342.721</v>
      </c>
      <c r="I43" s="11">
        <v>39.793</v>
      </c>
      <c r="J43" s="11">
        <v>17.141</v>
      </c>
      <c r="K43" s="11">
        <v>29.988</v>
      </c>
      <c r="L43" s="11">
        <v>532.142</v>
      </c>
      <c r="M43" s="11">
        <v>171.9</v>
      </c>
    </row>
    <row r="44" spans="1:13" ht="14.25">
      <c r="A44" t="s">
        <v>54</v>
      </c>
      <c r="B44" s="11">
        <v>1359.55</v>
      </c>
      <c r="C44" s="11">
        <v>62.085</v>
      </c>
      <c r="D44" s="11">
        <v>344.42</v>
      </c>
      <c r="E44" s="11">
        <v>35.42</v>
      </c>
      <c r="F44" s="11">
        <v>118.2</v>
      </c>
      <c r="G44" s="11">
        <v>67.18</v>
      </c>
      <c r="H44" s="11">
        <v>189.65</v>
      </c>
      <c r="I44" s="11">
        <v>24.66</v>
      </c>
      <c r="J44" s="11">
        <v>4.292</v>
      </c>
      <c r="K44" s="11">
        <v>13.209</v>
      </c>
      <c r="L44" s="11">
        <v>280.97</v>
      </c>
      <c r="M44" s="11">
        <v>86.655</v>
      </c>
    </row>
    <row r="45" spans="1:13" ht="14.25">
      <c r="A45" t="s">
        <v>55</v>
      </c>
      <c r="B45" s="11">
        <v>74.72</v>
      </c>
      <c r="C45" s="11">
        <v>4.016</v>
      </c>
      <c r="D45" s="11">
        <v>28.9</v>
      </c>
      <c r="E45" s="11"/>
      <c r="F45" s="11">
        <v>7.77</v>
      </c>
      <c r="G45" s="11">
        <v>1.66</v>
      </c>
      <c r="H45" s="11">
        <v>25.47</v>
      </c>
      <c r="I45" s="11">
        <v>3.303</v>
      </c>
      <c r="J45" s="11">
        <v>1.725</v>
      </c>
      <c r="K45" s="11"/>
      <c r="L45" s="11">
        <v>65.32</v>
      </c>
      <c r="M45" s="11"/>
    </row>
    <row r="46" spans="1:13" ht="14.25">
      <c r="A46" t="s">
        <v>56</v>
      </c>
      <c r="B46" s="11">
        <v>464.69</v>
      </c>
      <c r="C46" s="11">
        <v>20.641</v>
      </c>
      <c r="D46" s="11">
        <v>151.754</v>
      </c>
      <c r="E46" s="11"/>
      <c r="F46" s="11">
        <v>47.056</v>
      </c>
      <c r="G46" s="11">
        <v>6.55</v>
      </c>
      <c r="H46" s="11">
        <v>53.74</v>
      </c>
      <c r="I46" s="11">
        <v>7.721</v>
      </c>
      <c r="J46" s="11">
        <v>1.32</v>
      </c>
      <c r="K46" s="11">
        <v>1.154</v>
      </c>
      <c r="L46" s="11">
        <v>95.63</v>
      </c>
      <c r="M46" s="11">
        <v>42.33</v>
      </c>
    </row>
    <row r="47" spans="1:13" ht="14.25">
      <c r="A47" t="s">
        <v>57</v>
      </c>
      <c r="B47" s="11">
        <v>274.73</v>
      </c>
      <c r="C47" s="11">
        <v>15.366</v>
      </c>
      <c r="D47" s="11">
        <v>67.22</v>
      </c>
      <c r="E47" s="11"/>
      <c r="F47" s="11">
        <v>36.18</v>
      </c>
      <c r="G47" s="11">
        <v>39.07</v>
      </c>
      <c r="H47" s="11">
        <v>44.17</v>
      </c>
      <c r="I47" s="11">
        <v>17.035</v>
      </c>
      <c r="J47" s="11">
        <v>3.555</v>
      </c>
      <c r="K47" s="11">
        <v>6.053</v>
      </c>
      <c r="L47" s="11">
        <v>210.76</v>
      </c>
      <c r="M47" s="11">
        <v>31.23</v>
      </c>
    </row>
    <row r="48" spans="1:13" ht="14.25">
      <c r="A48" t="s">
        <v>58</v>
      </c>
      <c r="B48" s="11"/>
      <c r="C48" s="11">
        <v>16.019</v>
      </c>
      <c r="D48" s="11">
        <v>35.37</v>
      </c>
      <c r="E48" s="11"/>
      <c r="F48" s="11">
        <v>22.16</v>
      </c>
      <c r="G48" s="11"/>
      <c r="H48" s="11">
        <v>20.59</v>
      </c>
      <c r="I48" s="11">
        <v>3.292</v>
      </c>
      <c r="J48" s="11"/>
      <c r="K48" s="11"/>
      <c r="L48" s="11">
        <v>113.58</v>
      </c>
      <c r="M48" s="11"/>
    </row>
    <row r="49" spans="1:13" ht="14.25">
      <c r="A49" t="s">
        <v>59</v>
      </c>
      <c r="B49" s="11">
        <v>950.96</v>
      </c>
      <c r="C49" s="11">
        <v>21.253</v>
      </c>
      <c r="D49" s="11">
        <v>1578.188</v>
      </c>
      <c r="E49" s="11"/>
      <c r="F49" s="11">
        <v>45.594</v>
      </c>
      <c r="G49" s="11">
        <v>25.77</v>
      </c>
      <c r="H49" s="11">
        <v>227.29</v>
      </c>
      <c r="I49" s="11">
        <v>21.899</v>
      </c>
      <c r="J49" s="11">
        <v>4.411</v>
      </c>
      <c r="K49" s="11">
        <v>4.285</v>
      </c>
      <c r="L49" s="11">
        <v>186.53</v>
      </c>
      <c r="M49" s="11">
        <v>64.515</v>
      </c>
    </row>
    <row r="50" spans="1:13" ht="14.25">
      <c r="A50" t="s">
        <v>60</v>
      </c>
      <c r="B50" s="11">
        <v>236.28</v>
      </c>
      <c r="C50" s="11">
        <v>23.271</v>
      </c>
      <c r="D50" s="11">
        <v>112.15</v>
      </c>
      <c r="E50" s="11"/>
      <c r="F50" s="11"/>
      <c r="G50" s="11">
        <v>3.34</v>
      </c>
      <c r="H50" s="11">
        <v>57.26</v>
      </c>
      <c r="I50" s="11">
        <v>5.418</v>
      </c>
      <c r="J50" s="11">
        <v>1.655</v>
      </c>
      <c r="K50" s="11">
        <v>3.755</v>
      </c>
      <c r="L50" s="11">
        <v>62.7</v>
      </c>
      <c r="M50" s="11">
        <v>26.535</v>
      </c>
    </row>
    <row r="51" spans="1:13" ht="14.25">
      <c r="A51" t="s">
        <v>61</v>
      </c>
      <c r="B51" s="11"/>
      <c r="C51" s="11"/>
      <c r="D51" s="11">
        <v>1.47</v>
      </c>
      <c r="E51" s="11"/>
      <c r="F51" s="11">
        <v>1.13</v>
      </c>
      <c r="G51" s="11"/>
      <c r="H51" s="11"/>
      <c r="I51" s="11"/>
      <c r="J51" s="11"/>
      <c r="K51" s="11"/>
      <c r="L51" s="11">
        <v>7.33</v>
      </c>
      <c r="M51" s="11"/>
    </row>
    <row r="52" spans="1:13" ht="14.25">
      <c r="A52" t="s">
        <v>62</v>
      </c>
      <c r="B52" s="11">
        <v>107.72</v>
      </c>
      <c r="C52" s="11">
        <v>34.331</v>
      </c>
      <c r="D52" s="11">
        <v>131.416</v>
      </c>
      <c r="E52" s="11"/>
      <c r="F52" s="11">
        <v>79.04</v>
      </c>
      <c r="G52" s="11">
        <v>32.624</v>
      </c>
      <c r="H52" s="11">
        <v>42.47</v>
      </c>
      <c r="I52" s="11">
        <v>16.749</v>
      </c>
      <c r="J52" s="11">
        <v>4.533</v>
      </c>
      <c r="K52" s="11"/>
      <c r="L52" s="11">
        <v>160.74</v>
      </c>
      <c r="M52" s="11">
        <v>38.1</v>
      </c>
    </row>
    <row r="53" spans="1:13" ht="14.25">
      <c r="A53" s="2" t="s">
        <v>65</v>
      </c>
      <c r="B53" s="12">
        <f>SUM(B4:B52)</f>
        <v>41207.022000000004</v>
      </c>
      <c r="C53" s="12">
        <f aca="true" t="shared" si="0" ref="C53:M53">SUM(C4:C52)</f>
        <v>2382.938</v>
      </c>
      <c r="D53" s="12">
        <f t="shared" si="0"/>
        <v>33032.359000000004</v>
      </c>
      <c r="E53" s="12">
        <f t="shared" si="0"/>
        <v>340.689</v>
      </c>
      <c r="F53" s="12">
        <f t="shared" si="0"/>
        <v>9755.362000000001</v>
      </c>
      <c r="G53" s="12">
        <f t="shared" si="0"/>
        <v>2113.153</v>
      </c>
      <c r="H53" s="12">
        <f t="shared" si="0"/>
        <v>6900.185999999999</v>
      </c>
      <c r="I53" s="12">
        <f t="shared" si="0"/>
        <v>1675.9869999999996</v>
      </c>
      <c r="J53" s="12">
        <f t="shared" si="0"/>
        <v>343.28100000000006</v>
      </c>
      <c r="K53" s="12">
        <f t="shared" si="0"/>
        <v>580.3239999999998</v>
      </c>
      <c r="L53" s="12">
        <f t="shared" si="0"/>
        <v>12325.541999999998</v>
      </c>
      <c r="M53" s="12">
        <f t="shared" si="0"/>
        <v>3467.774999999999</v>
      </c>
    </row>
    <row r="55" ht="14.25">
      <c r="A55" t="s">
        <v>63</v>
      </c>
    </row>
    <row r="59" spans="1:14" ht="72.75" customHeight="1">
      <c r="A59" s="4" t="s">
        <v>66</v>
      </c>
      <c r="B59" s="3" t="s">
        <v>2</v>
      </c>
      <c r="C59" s="3" t="s">
        <v>3</v>
      </c>
      <c r="D59" s="3" t="s">
        <v>4</v>
      </c>
      <c r="E59" s="3" t="s">
        <v>5</v>
      </c>
      <c r="F59" s="3" t="s">
        <v>6</v>
      </c>
      <c r="G59" s="3" t="s">
        <v>7</v>
      </c>
      <c r="H59" s="3" t="s">
        <v>8</v>
      </c>
      <c r="I59" s="3" t="s">
        <v>9</v>
      </c>
      <c r="J59" s="3" t="s">
        <v>10</v>
      </c>
      <c r="K59" s="3" t="s">
        <v>11</v>
      </c>
      <c r="L59" s="3" t="s">
        <v>12</v>
      </c>
      <c r="M59" s="3" t="s">
        <v>13</v>
      </c>
      <c r="N59" s="3" t="s">
        <v>14</v>
      </c>
    </row>
    <row r="60" spans="1:13" ht="14.25">
      <c r="A60" s="5" t="s">
        <v>67</v>
      </c>
      <c r="B60" s="8">
        <f aca="true" t="shared" si="1" ref="B60:M60">+B36</f>
        <v>9515.094</v>
      </c>
      <c r="C60" s="8">
        <f t="shared" si="1"/>
        <v>739.466</v>
      </c>
      <c r="D60" s="8">
        <f t="shared" si="1"/>
        <v>14943.165</v>
      </c>
      <c r="E60" s="8">
        <f t="shared" si="1"/>
        <v>103.518</v>
      </c>
      <c r="F60" s="8">
        <f t="shared" si="1"/>
        <v>4771.017</v>
      </c>
      <c r="G60" s="8">
        <f t="shared" si="1"/>
        <v>815.981</v>
      </c>
      <c r="H60" s="8">
        <f t="shared" si="1"/>
        <v>1858.261</v>
      </c>
      <c r="I60" s="8">
        <f t="shared" si="1"/>
        <v>824.861</v>
      </c>
      <c r="J60" s="8">
        <f t="shared" si="1"/>
        <v>173.358</v>
      </c>
      <c r="K60" s="8">
        <f t="shared" si="1"/>
        <v>277.074</v>
      </c>
      <c r="L60" s="8">
        <f t="shared" si="1"/>
        <v>4016.734</v>
      </c>
      <c r="M60" s="8">
        <f t="shared" si="1"/>
        <v>1535.325</v>
      </c>
    </row>
    <row r="61" spans="1:13" ht="14.25">
      <c r="A61" s="5" t="s">
        <v>68</v>
      </c>
      <c r="B61" s="8">
        <f aca="true" t="shared" si="2" ref="B61:M61">+B12+B14+B27+B28+B39+B41+B43</f>
        <v>8265.235999999999</v>
      </c>
      <c r="C61" s="8">
        <f t="shared" si="2"/>
        <v>282.409</v>
      </c>
      <c r="D61" s="8">
        <f t="shared" si="2"/>
        <v>4950.411</v>
      </c>
      <c r="E61" s="8">
        <f t="shared" si="2"/>
        <v>71.425</v>
      </c>
      <c r="F61" s="8">
        <f t="shared" si="2"/>
        <v>1334.2469999999998</v>
      </c>
      <c r="G61" s="8">
        <f t="shared" si="2"/>
        <v>250.021</v>
      </c>
      <c r="H61" s="8">
        <f t="shared" si="2"/>
        <v>1346.821</v>
      </c>
      <c r="I61" s="8">
        <f t="shared" si="2"/>
        <v>118.18800000000002</v>
      </c>
      <c r="J61" s="8">
        <f t="shared" si="2"/>
        <v>34.650999999999996</v>
      </c>
      <c r="K61" s="8">
        <f t="shared" si="2"/>
        <v>105.585</v>
      </c>
      <c r="L61" s="8">
        <f t="shared" si="2"/>
        <v>1716.903</v>
      </c>
      <c r="M61" s="8">
        <f t="shared" si="2"/>
        <v>466.975</v>
      </c>
    </row>
    <row r="62" spans="1:13" ht="14.25">
      <c r="A62" s="5" t="s">
        <v>69</v>
      </c>
      <c r="B62" s="8">
        <f aca="true" t="shared" si="3" ref="B62:M62">+B11+B26+B44+B49</f>
        <v>4632.54</v>
      </c>
      <c r="C62" s="8">
        <f t="shared" si="3"/>
        <v>142.70999999999998</v>
      </c>
      <c r="D62" s="8">
        <f t="shared" si="3"/>
        <v>2635.058</v>
      </c>
      <c r="E62" s="8">
        <f t="shared" si="3"/>
        <v>35.42</v>
      </c>
      <c r="F62" s="8">
        <f t="shared" si="3"/>
        <v>310.23</v>
      </c>
      <c r="G62" s="8">
        <f t="shared" si="3"/>
        <v>173.00300000000001</v>
      </c>
      <c r="H62" s="8">
        <f t="shared" si="3"/>
        <v>677.819</v>
      </c>
      <c r="I62" s="8">
        <f t="shared" si="3"/>
        <v>85.327</v>
      </c>
      <c r="J62" s="8">
        <f t="shared" si="3"/>
        <v>14.15</v>
      </c>
      <c r="K62" s="8">
        <f t="shared" si="3"/>
        <v>37.998999999999995</v>
      </c>
      <c r="L62" s="8">
        <f t="shared" si="3"/>
        <v>834.836</v>
      </c>
      <c r="M62" s="8">
        <f t="shared" si="3"/>
        <v>243.14999999999998</v>
      </c>
    </row>
    <row r="63" spans="1:13" ht="14.25">
      <c r="A63" s="7" t="s">
        <v>70</v>
      </c>
      <c r="B63" s="9">
        <f aca="true" t="shared" si="4" ref="B63:M63">SUM(B60:B62)</f>
        <v>22412.87</v>
      </c>
      <c r="C63" s="9">
        <f t="shared" si="4"/>
        <v>1164.585</v>
      </c>
      <c r="D63" s="9">
        <f t="shared" si="4"/>
        <v>22528.634000000002</v>
      </c>
      <c r="E63" s="9">
        <f t="shared" si="4"/>
        <v>210.363</v>
      </c>
      <c r="F63" s="9">
        <f t="shared" si="4"/>
        <v>6415.493999999999</v>
      </c>
      <c r="G63" s="9">
        <f t="shared" si="4"/>
        <v>1239.0049999999999</v>
      </c>
      <c r="H63" s="9">
        <f t="shared" si="4"/>
        <v>3882.901</v>
      </c>
      <c r="I63" s="9">
        <f t="shared" si="4"/>
        <v>1028.376</v>
      </c>
      <c r="J63" s="9">
        <f t="shared" si="4"/>
        <v>222.15900000000002</v>
      </c>
      <c r="K63" s="9">
        <f t="shared" si="4"/>
        <v>420.658</v>
      </c>
      <c r="L63" s="9">
        <f t="shared" si="4"/>
        <v>6568.473</v>
      </c>
      <c r="M63" s="9">
        <f t="shared" si="4"/>
        <v>2245.4500000000003</v>
      </c>
    </row>
    <row r="64" spans="1:13" ht="14.25">
      <c r="A64" s="5" t="s">
        <v>71</v>
      </c>
      <c r="B64" s="8">
        <f aca="true" t="shared" si="5" ref="B64:M64">+B10+B16+B46+B52</f>
        <v>4455.58</v>
      </c>
      <c r="C64" s="8">
        <f t="shared" si="5"/>
        <v>367.21900000000005</v>
      </c>
      <c r="D64" s="8">
        <f t="shared" si="5"/>
        <v>4357.868</v>
      </c>
      <c r="E64" s="8">
        <f t="shared" si="5"/>
        <v>10.42</v>
      </c>
      <c r="F64" s="8">
        <f t="shared" si="5"/>
        <v>1569.764</v>
      </c>
      <c r="G64" s="8">
        <f t="shared" si="5"/>
        <v>132.808</v>
      </c>
      <c r="H64" s="8">
        <f t="shared" si="5"/>
        <v>784.36</v>
      </c>
      <c r="I64" s="8">
        <f t="shared" si="5"/>
        <v>119.98599999999999</v>
      </c>
      <c r="J64" s="8">
        <f t="shared" si="5"/>
        <v>27.537000000000003</v>
      </c>
      <c r="K64" s="8">
        <f t="shared" si="5"/>
        <v>28.546</v>
      </c>
      <c r="L64" s="8">
        <f t="shared" si="5"/>
        <v>1012.85</v>
      </c>
      <c r="M64" s="8">
        <f t="shared" si="5"/>
        <v>345.03000000000003</v>
      </c>
    </row>
    <row r="65" spans="1:13" ht="14.25">
      <c r="A65" s="5" t="s">
        <v>72</v>
      </c>
      <c r="B65" s="8">
        <f>+B4+B6+B37+B38+B13+B33+B35</f>
        <v>1069.11</v>
      </c>
      <c r="C65" s="8">
        <f aca="true" t="shared" si="6" ref="C65:M65">+C4+C6+C37+C38+C13+C33+C35</f>
        <v>101.561</v>
      </c>
      <c r="D65" s="8">
        <f t="shared" si="6"/>
        <v>395.007</v>
      </c>
      <c r="E65" s="8">
        <f t="shared" si="6"/>
        <v>11.812000000000001</v>
      </c>
      <c r="F65" s="8">
        <f t="shared" si="6"/>
        <v>175.036</v>
      </c>
      <c r="G65" s="8">
        <f t="shared" si="6"/>
        <v>51.163999999999994</v>
      </c>
      <c r="H65" s="8">
        <f t="shared" si="6"/>
        <v>131.791</v>
      </c>
      <c r="I65" s="8">
        <f t="shared" si="6"/>
        <v>41.931</v>
      </c>
      <c r="J65" s="8">
        <f t="shared" si="6"/>
        <v>8.356</v>
      </c>
      <c r="K65" s="8">
        <f t="shared" si="6"/>
        <v>5.651</v>
      </c>
      <c r="L65" s="8">
        <f t="shared" si="6"/>
        <v>510.733</v>
      </c>
      <c r="M65" s="8">
        <f t="shared" si="6"/>
        <v>69.155</v>
      </c>
    </row>
    <row r="66" spans="1:13" ht="14.25">
      <c r="A66" s="7" t="s">
        <v>73</v>
      </c>
      <c r="B66" s="9">
        <f aca="true" t="shared" si="7" ref="B66:M66">SUM(B64:B65)</f>
        <v>5524.69</v>
      </c>
      <c r="C66" s="9">
        <f t="shared" si="7"/>
        <v>468.7800000000001</v>
      </c>
      <c r="D66" s="9">
        <f t="shared" si="7"/>
        <v>4752.875</v>
      </c>
      <c r="E66" s="9">
        <f t="shared" si="7"/>
        <v>22.232</v>
      </c>
      <c r="F66" s="9">
        <f t="shared" si="7"/>
        <v>1744.8</v>
      </c>
      <c r="G66" s="9">
        <f t="shared" si="7"/>
        <v>183.97199999999998</v>
      </c>
      <c r="H66" s="9">
        <f t="shared" si="7"/>
        <v>916.1510000000001</v>
      </c>
      <c r="I66" s="9">
        <f t="shared" si="7"/>
        <v>161.91699999999997</v>
      </c>
      <c r="J66" s="9">
        <f t="shared" si="7"/>
        <v>35.893</v>
      </c>
      <c r="K66" s="9">
        <f t="shared" si="7"/>
        <v>34.197</v>
      </c>
      <c r="L66" s="9">
        <f t="shared" si="7"/>
        <v>1523.583</v>
      </c>
      <c r="M66" s="9">
        <f t="shared" si="7"/>
        <v>414.18500000000006</v>
      </c>
    </row>
    <row r="67" spans="1:13" ht="14.25">
      <c r="A67" s="5" t="s">
        <v>74</v>
      </c>
      <c r="B67" s="8">
        <f aca="true" t="shared" si="8" ref="B67:M67">+B9+B20+B42+B47</f>
        <v>2614.04</v>
      </c>
      <c r="C67" s="8">
        <f t="shared" si="8"/>
        <v>82.734</v>
      </c>
      <c r="D67" s="8">
        <f t="shared" si="8"/>
        <v>753.702</v>
      </c>
      <c r="E67" s="8">
        <f t="shared" si="8"/>
        <v>11.159</v>
      </c>
      <c r="F67" s="8">
        <f t="shared" si="8"/>
        <v>171.305</v>
      </c>
      <c r="G67" s="8">
        <f t="shared" si="8"/>
        <v>128.367</v>
      </c>
      <c r="H67" s="8">
        <f t="shared" si="8"/>
        <v>301.901</v>
      </c>
      <c r="I67" s="8">
        <f t="shared" si="8"/>
        <v>93.995</v>
      </c>
      <c r="J67" s="8">
        <f t="shared" si="8"/>
        <v>16.104</v>
      </c>
      <c r="K67" s="8">
        <f t="shared" si="8"/>
        <v>34.119</v>
      </c>
      <c r="L67" s="8">
        <f t="shared" si="8"/>
        <v>780.278</v>
      </c>
      <c r="M67" s="8">
        <f t="shared" si="8"/>
        <v>167.41</v>
      </c>
    </row>
    <row r="68" spans="1:13" ht="14.25">
      <c r="A68" s="5" t="s">
        <v>75</v>
      </c>
      <c r="B68" s="8">
        <f aca="true" t="shared" si="9" ref="B68:M68">+B19+B21+B34+B51</f>
        <v>3</v>
      </c>
      <c r="C68" s="8">
        <f t="shared" si="9"/>
        <v>2.448</v>
      </c>
      <c r="D68" s="8">
        <f t="shared" si="9"/>
        <v>22.57</v>
      </c>
      <c r="E68" s="8">
        <f t="shared" si="9"/>
        <v>0</v>
      </c>
      <c r="F68" s="8">
        <f t="shared" si="9"/>
        <v>16.73</v>
      </c>
      <c r="G68" s="8">
        <f t="shared" si="9"/>
        <v>16.62</v>
      </c>
      <c r="H68" s="8">
        <f t="shared" si="9"/>
        <v>8.61</v>
      </c>
      <c r="I68" s="8">
        <f t="shared" si="9"/>
        <v>13.956</v>
      </c>
      <c r="J68" s="8">
        <f t="shared" si="9"/>
        <v>0</v>
      </c>
      <c r="K68" s="8">
        <f t="shared" si="9"/>
        <v>0</v>
      </c>
      <c r="L68" s="8">
        <f t="shared" si="9"/>
        <v>70.99000000000001</v>
      </c>
      <c r="M68" s="8">
        <f t="shared" si="9"/>
        <v>0</v>
      </c>
    </row>
    <row r="69" spans="1:13" ht="14.25">
      <c r="A69" s="7" t="s">
        <v>76</v>
      </c>
      <c r="B69" s="9">
        <f aca="true" t="shared" si="10" ref="B69:M69">SUM(B67:B68)</f>
        <v>2617.04</v>
      </c>
      <c r="C69" s="9">
        <f t="shared" si="10"/>
        <v>85.18199999999999</v>
      </c>
      <c r="D69" s="9">
        <f t="shared" si="10"/>
        <v>776.272</v>
      </c>
      <c r="E69" s="9">
        <f t="shared" si="10"/>
        <v>11.159</v>
      </c>
      <c r="F69" s="9">
        <f t="shared" si="10"/>
        <v>188.035</v>
      </c>
      <c r="G69" s="9">
        <f t="shared" si="10"/>
        <v>144.987</v>
      </c>
      <c r="H69" s="9">
        <f t="shared" si="10"/>
        <v>310.511</v>
      </c>
      <c r="I69" s="9">
        <f t="shared" si="10"/>
        <v>107.95100000000001</v>
      </c>
      <c r="J69" s="9">
        <f t="shared" si="10"/>
        <v>16.104</v>
      </c>
      <c r="K69" s="9">
        <f t="shared" si="10"/>
        <v>34.119</v>
      </c>
      <c r="L69" s="9">
        <f t="shared" si="10"/>
        <v>851.268</v>
      </c>
      <c r="M69" s="9">
        <f t="shared" si="10"/>
        <v>167.41</v>
      </c>
    </row>
    <row r="70" spans="1:13" ht="14.25">
      <c r="A70" s="5" t="s">
        <v>77</v>
      </c>
      <c r="B70" s="8">
        <f aca="true" t="shared" si="11" ref="B70:M70">+B8+B40</f>
        <v>993.92</v>
      </c>
      <c r="C70" s="8">
        <f t="shared" si="11"/>
        <v>67.29299999999999</v>
      </c>
      <c r="D70" s="8">
        <f t="shared" si="11"/>
        <v>369.43999999999994</v>
      </c>
      <c r="E70" s="8">
        <f t="shared" si="11"/>
        <v>2.645</v>
      </c>
      <c r="F70" s="8">
        <f t="shared" si="11"/>
        <v>115.10300000000001</v>
      </c>
      <c r="G70" s="8">
        <f t="shared" si="11"/>
        <v>49.027</v>
      </c>
      <c r="H70" s="8">
        <f t="shared" si="11"/>
        <v>116.20100000000001</v>
      </c>
      <c r="I70" s="8">
        <f t="shared" si="11"/>
        <v>46.195</v>
      </c>
      <c r="J70" s="8">
        <f t="shared" si="11"/>
        <v>4.901</v>
      </c>
      <c r="K70" s="8">
        <f t="shared" si="11"/>
        <v>11.359000000000002</v>
      </c>
      <c r="L70" s="8">
        <f t="shared" si="11"/>
        <v>332.74</v>
      </c>
      <c r="M70" s="8">
        <f t="shared" si="11"/>
        <v>48.2</v>
      </c>
    </row>
    <row r="71" spans="1:13" ht="14.25">
      <c r="A71" s="5" t="s">
        <v>78</v>
      </c>
      <c r="B71" s="8">
        <f aca="true" t="shared" si="12" ref="B71:M71">+B23+B24</f>
        <v>35.269999999999996</v>
      </c>
      <c r="C71" s="8">
        <f t="shared" si="12"/>
        <v>53.732</v>
      </c>
      <c r="D71" s="8">
        <f t="shared" si="12"/>
        <v>27.75</v>
      </c>
      <c r="E71" s="8">
        <f t="shared" si="12"/>
        <v>0</v>
      </c>
      <c r="F71" s="8">
        <f t="shared" si="12"/>
        <v>29.62</v>
      </c>
      <c r="G71" s="8">
        <f t="shared" si="12"/>
        <v>38.98</v>
      </c>
      <c r="H71" s="8">
        <f t="shared" si="12"/>
        <v>9.34</v>
      </c>
      <c r="I71" s="8">
        <f t="shared" si="12"/>
        <v>7.586</v>
      </c>
      <c r="J71" s="8">
        <f t="shared" si="12"/>
        <v>4.68</v>
      </c>
      <c r="K71" s="8">
        <f t="shared" si="12"/>
        <v>3.315</v>
      </c>
      <c r="L71" s="8">
        <f t="shared" si="12"/>
        <v>123.52000000000001</v>
      </c>
      <c r="M71" s="8">
        <f t="shared" si="12"/>
        <v>18.66</v>
      </c>
    </row>
    <row r="72" spans="1:13" ht="14.25">
      <c r="A72" s="7" t="s">
        <v>79</v>
      </c>
      <c r="B72" s="9">
        <f aca="true" t="shared" si="13" ref="B72:M72">SUM(B70:B71)</f>
        <v>1029.19</v>
      </c>
      <c r="C72" s="9">
        <f t="shared" si="13"/>
        <v>121.02499999999999</v>
      </c>
      <c r="D72" s="9">
        <f t="shared" si="13"/>
        <v>397.18999999999994</v>
      </c>
      <c r="E72" s="9">
        <f t="shared" si="13"/>
        <v>2.645</v>
      </c>
      <c r="F72" s="9">
        <f t="shared" si="13"/>
        <v>144.723</v>
      </c>
      <c r="G72" s="9">
        <f t="shared" si="13"/>
        <v>88.007</v>
      </c>
      <c r="H72" s="9">
        <f t="shared" si="13"/>
        <v>125.54100000000001</v>
      </c>
      <c r="I72" s="9">
        <f t="shared" si="13"/>
        <v>53.781</v>
      </c>
      <c r="J72" s="9">
        <f t="shared" si="13"/>
        <v>9.581</v>
      </c>
      <c r="K72" s="9">
        <f t="shared" si="13"/>
        <v>14.674000000000001</v>
      </c>
      <c r="L72" s="9">
        <f t="shared" si="13"/>
        <v>456.26</v>
      </c>
      <c r="M72" s="9">
        <f t="shared" si="13"/>
        <v>66.86</v>
      </c>
    </row>
    <row r="73" spans="1:13" ht="14.25">
      <c r="A73" s="7" t="s">
        <v>80</v>
      </c>
      <c r="B73" s="9">
        <f aca="true" t="shared" si="14" ref="B73:M73">+B18+B31+B50</f>
        <v>2315.5800000000004</v>
      </c>
      <c r="C73" s="9">
        <f t="shared" si="14"/>
        <v>115.508</v>
      </c>
      <c r="D73" s="9">
        <f t="shared" si="14"/>
        <v>1257.654</v>
      </c>
      <c r="E73" s="9">
        <f t="shared" si="14"/>
        <v>0</v>
      </c>
      <c r="F73" s="9">
        <f t="shared" si="14"/>
        <v>180.25</v>
      </c>
      <c r="G73" s="9">
        <f t="shared" si="14"/>
        <v>76.59</v>
      </c>
      <c r="H73" s="9">
        <f t="shared" si="14"/>
        <v>398.95</v>
      </c>
      <c r="I73" s="9">
        <f t="shared" si="14"/>
        <v>76.43100000000001</v>
      </c>
      <c r="J73" s="9">
        <f t="shared" si="14"/>
        <v>15.779</v>
      </c>
      <c r="K73" s="9">
        <f t="shared" si="14"/>
        <v>6.713</v>
      </c>
      <c r="L73" s="9">
        <f t="shared" si="14"/>
        <v>528.08</v>
      </c>
      <c r="M73" s="9">
        <f t="shared" si="14"/>
        <v>186.39000000000001</v>
      </c>
    </row>
    <row r="74" spans="1:13" ht="14.25">
      <c r="A74" s="5" t="s">
        <v>81</v>
      </c>
      <c r="B74" s="8">
        <f aca="true" t="shared" si="15" ref="B74:M74">+B5+B7+B15+B22+B25+B45</f>
        <v>5943.032</v>
      </c>
      <c r="C74" s="8">
        <f t="shared" si="15"/>
        <v>307.208</v>
      </c>
      <c r="D74" s="8">
        <f t="shared" si="15"/>
        <v>2712.924</v>
      </c>
      <c r="E74" s="8">
        <f t="shared" si="15"/>
        <v>86.89</v>
      </c>
      <c r="F74" s="8">
        <f t="shared" si="15"/>
        <v>852.5</v>
      </c>
      <c r="G74" s="8">
        <f t="shared" si="15"/>
        <v>276.932</v>
      </c>
      <c r="H74" s="8">
        <f t="shared" si="15"/>
        <v>1037.722</v>
      </c>
      <c r="I74" s="8">
        <f t="shared" si="15"/>
        <v>180.594</v>
      </c>
      <c r="J74" s="8">
        <f t="shared" si="15"/>
        <v>36.175000000000004</v>
      </c>
      <c r="K74" s="8">
        <f t="shared" si="15"/>
        <v>62.858</v>
      </c>
      <c r="L74" s="8">
        <f t="shared" si="15"/>
        <v>1654.528</v>
      </c>
      <c r="M74" s="8">
        <f t="shared" si="15"/>
        <v>302.265</v>
      </c>
    </row>
    <row r="75" spans="1:13" ht="14.25">
      <c r="A75" s="5" t="s">
        <v>82</v>
      </c>
      <c r="B75" s="8">
        <f aca="true" t="shared" si="16" ref="B75:M75">+B17+B29+B30+B32+B48</f>
        <v>1364.62</v>
      </c>
      <c r="C75" s="8">
        <f t="shared" si="16"/>
        <v>120.65</v>
      </c>
      <c r="D75" s="8">
        <f t="shared" si="16"/>
        <v>606.8100000000001</v>
      </c>
      <c r="E75" s="8">
        <f t="shared" si="16"/>
        <v>7.4</v>
      </c>
      <c r="F75" s="8">
        <f t="shared" si="16"/>
        <v>229.56</v>
      </c>
      <c r="G75" s="8">
        <f t="shared" si="16"/>
        <v>103.66</v>
      </c>
      <c r="H75" s="8">
        <f t="shared" si="16"/>
        <v>228.41</v>
      </c>
      <c r="I75" s="8">
        <f t="shared" si="16"/>
        <v>66.93700000000001</v>
      </c>
      <c r="J75" s="8">
        <f t="shared" si="16"/>
        <v>7.59</v>
      </c>
      <c r="K75" s="8">
        <f t="shared" si="16"/>
        <v>7.105</v>
      </c>
      <c r="L75" s="8">
        <f t="shared" si="16"/>
        <v>743.35</v>
      </c>
      <c r="M75" s="8">
        <f t="shared" si="16"/>
        <v>85.215</v>
      </c>
    </row>
    <row r="76" spans="1:13" ht="14.25">
      <c r="A76" s="7" t="s">
        <v>83</v>
      </c>
      <c r="B76" s="9">
        <f aca="true" t="shared" si="17" ref="B76:M76">SUM(B74:B75)</f>
        <v>7307.652</v>
      </c>
      <c r="C76" s="9">
        <f t="shared" si="17"/>
        <v>427.85800000000006</v>
      </c>
      <c r="D76" s="9">
        <f t="shared" si="17"/>
        <v>3319.734</v>
      </c>
      <c r="E76" s="9">
        <f t="shared" si="17"/>
        <v>94.29</v>
      </c>
      <c r="F76" s="9">
        <f t="shared" si="17"/>
        <v>1082.06</v>
      </c>
      <c r="G76" s="9">
        <f t="shared" si="17"/>
        <v>380.592</v>
      </c>
      <c r="H76" s="9">
        <f t="shared" si="17"/>
        <v>1266.132</v>
      </c>
      <c r="I76" s="9">
        <f t="shared" si="17"/>
        <v>247.531</v>
      </c>
      <c r="J76" s="9">
        <f t="shared" si="17"/>
        <v>43.765</v>
      </c>
      <c r="K76" s="9">
        <f t="shared" si="17"/>
        <v>69.963</v>
      </c>
      <c r="L76" s="9">
        <f t="shared" si="17"/>
        <v>2397.878</v>
      </c>
      <c r="M76" s="9">
        <f t="shared" si="17"/>
        <v>387.48</v>
      </c>
    </row>
    <row r="77" spans="1:13" ht="14.25">
      <c r="A77" s="2" t="s">
        <v>65</v>
      </c>
      <c r="B77" s="10">
        <f>+B63+B66+B69+B72+B73+B76</f>
        <v>41207.022</v>
      </c>
      <c r="C77" s="10">
        <f aca="true" t="shared" si="18" ref="C77:M77">+C63+C66+C69+C72+C73+C76</f>
        <v>2382.9380000000006</v>
      </c>
      <c r="D77" s="10">
        <f t="shared" si="18"/>
        <v>33032.359</v>
      </c>
      <c r="E77" s="10">
        <f t="shared" si="18"/>
        <v>340.689</v>
      </c>
      <c r="F77" s="10">
        <f t="shared" si="18"/>
        <v>9755.362</v>
      </c>
      <c r="G77" s="10">
        <f t="shared" si="18"/>
        <v>2113.153</v>
      </c>
      <c r="H77" s="10">
        <f t="shared" si="18"/>
        <v>6900.186</v>
      </c>
      <c r="I77" s="10">
        <f t="shared" si="18"/>
        <v>1675.9869999999999</v>
      </c>
      <c r="J77" s="10">
        <f t="shared" si="18"/>
        <v>343.281</v>
      </c>
      <c r="K77" s="10">
        <f t="shared" si="18"/>
        <v>580.3240000000001</v>
      </c>
      <c r="L77" s="10">
        <f t="shared" si="18"/>
        <v>12325.542000000001</v>
      </c>
      <c r="M77" s="10">
        <f t="shared" si="18"/>
        <v>3467.775</v>
      </c>
    </row>
    <row r="79" spans="1:14" ht="72" customHeight="1">
      <c r="A79" s="4" t="s">
        <v>84</v>
      </c>
      <c r="B79" s="3" t="s">
        <v>2</v>
      </c>
      <c r="C79" s="3" t="s">
        <v>3</v>
      </c>
      <c r="D79" s="3" t="s">
        <v>4</v>
      </c>
      <c r="E79" s="3" t="s">
        <v>5</v>
      </c>
      <c r="F79" s="3" t="s">
        <v>6</v>
      </c>
      <c r="G79" s="3" t="s">
        <v>7</v>
      </c>
      <c r="H79" s="3" t="s">
        <v>8</v>
      </c>
      <c r="I79" s="3" t="s">
        <v>9</v>
      </c>
      <c r="J79" s="3" t="s">
        <v>10</v>
      </c>
      <c r="K79" s="3" t="s">
        <v>11</v>
      </c>
      <c r="L79" s="3" t="s">
        <v>12</v>
      </c>
      <c r="M79" s="3" t="s">
        <v>13</v>
      </c>
      <c r="N79" s="3" t="s">
        <v>14</v>
      </c>
    </row>
    <row r="80" spans="1:13" ht="14.25">
      <c r="A80" s="13" t="s">
        <v>85</v>
      </c>
      <c r="B80" s="17">
        <f>+B5+B11</f>
        <v>2250.0240000000003</v>
      </c>
      <c r="C80" s="17">
        <f aca="true" t="shared" si="19" ref="C80:M80">+C5+C11</f>
        <v>83.743</v>
      </c>
      <c r="D80" s="17">
        <f t="shared" si="19"/>
        <v>1022.3919999999999</v>
      </c>
      <c r="E80" s="17">
        <f t="shared" si="19"/>
        <v>0</v>
      </c>
      <c r="F80" s="17">
        <f t="shared" si="19"/>
        <v>216.458</v>
      </c>
      <c r="G80" s="17">
        <f t="shared" si="19"/>
        <v>113.35</v>
      </c>
      <c r="H80" s="17">
        <f t="shared" si="19"/>
        <v>380.859</v>
      </c>
      <c r="I80" s="17">
        <f t="shared" si="19"/>
        <v>61.486000000000004</v>
      </c>
      <c r="J80" s="17">
        <f t="shared" si="19"/>
        <v>7.606999999999999</v>
      </c>
      <c r="K80" s="17">
        <f t="shared" si="19"/>
        <v>18.634999999999998</v>
      </c>
      <c r="L80" s="17">
        <f t="shared" si="19"/>
        <v>432.62</v>
      </c>
      <c r="M80" s="17">
        <f t="shared" si="19"/>
        <v>91.98</v>
      </c>
    </row>
    <row r="81" spans="1:13" ht="14.25">
      <c r="A81" s="14" t="s">
        <v>86</v>
      </c>
      <c r="B81" s="17">
        <f>+B7+B14+B18+B22+B31+B45+B50</f>
        <v>3813.64</v>
      </c>
      <c r="C81" s="17">
        <f aca="true" t="shared" si="20" ref="C81:M81">+C7+C14+C18+C22+C31+C45+C50</f>
        <v>247.17000000000002</v>
      </c>
      <c r="D81" s="17">
        <f t="shared" si="20"/>
        <v>2323.6870000000004</v>
      </c>
      <c r="E81" s="17">
        <f t="shared" si="20"/>
        <v>19.471</v>
      </c>
      <c r="F81" s="17">
        <f t="shared" si="20"/>
        <v>489.546</v>
      </c>
      <c r="G81" s="17">
        <f t="shared" si="20"/>
        <v>148.178</v>
      </c>
      <c r="H81" s="17">
        <f t="shared" si="20"/>
        <v>698.844</v>
      </c>
      <c r="I81" s="17">
        <f t="shared" si="20"/>
        <v>125.574</v>
      </c>
      <c r="J81" s="17">
        <f t="shared" si="20"/>
        <v>27.911000000000005</v>
      </c>
      <c r="K81" s="17">
        <f t="shared" si="20"/>
        <v>19.490000000000002</v>
      </c>
      <c r="L81" s="17">
        <f t="shared" si="20"/>
        <v>1210.007</v>
      </c>
      <c r="M81" s="17">
        <f t="shared" si="20"/>
        <v>339.86500000000007</v>
      </c>
    </row>
    <row r="82" spans="1:13" ht="14.25">
      <c r="A82" s="14" t="s">
        <v>87</v>
      </c>
      <c r="B82" s="17">
        <f>+B8+B23+B24+B40</f>
        <v>1029.19</v>
      </c>
      <c r="C82" s="17">
        <f aca="true" t="shared" si="21" ref="C82:M82">+C8+C23+C24+C40</f>
        <v>121.025</v>
      </c>
      <c r="D82" s="17">
        <f t="shared" si="21"/>
        <v>397.18999999999994</v>
      </c>
      <c r="E82" s="17">
        <f t="shared" si="21"/>
        <v>2.645</v>
      </c>
      <c r="F82" s="17">
        <f t="shared" si="21"/>
        <v>144.723</v>
      </c>
      <c r="G82" s="17">
        <f t="shared" si="21"/>
        <v>88.00699999999999</v>
      </c>
      <c r="H82" s="17">
        <f t="shared" si="21"/>
        <v>125.541</v>
      </c>
      <c r="I82" s="17">
        <f t="shared" si="21"/>
        <v>53.781</v>
      </c>
      <c r="J82" s="17">
        <f t="shared" si="21"/>
        <v>9.581</v>
      </c>
      <c r="K82" s="17">
        <f t="shared" si="21"/>
        <v>14.674</v>
      </c>
      <c r="L82" s="17">
        <f t="shared" si="21"/>
        <v>456.26</v>
      </c>
      <c r="M82" s="17">
        <f t="shared" si="21"/>
        <v>66.86</v>
      </c>
    </row>
    <row r="83" spans="1:13" ht="14.25">
      <c r="A83" s="14" t="s">
        <v>88</v>
      </c>
      <c r="B83" s="17">
        <f>+B9+B19+B20+B21+B34+B38+B47+B51</f>
        <v>521.6800000000001</v>
      </c>
      <c r="C83" s="17">
        <f aca="true" t="shared" si="22" ref="C83:M83">+C9+C19+C20+C21+C34+C38+C47+C51</f>
        <v>64.769</v>
      </c>
      <c r="D83" s="17">
        <f t="shared" si="22"/>
        <v>322.79200000000003</v>
      </c>
      <c r="E83" s="17">
        <f t="shared" si="22"/>
        <v>15.029</v>
      </c>
      <c r="F83" s="17">
        <f t="shared" si="22"/>
        <v>124.48499999999999</v>
      </c>
      <c r="G83" s="17">
        <f t="shared" si="22"/>
        <v>108.62699999999998</v>
      </c>
      <c r="H83" s="17">
        <f t="shared" si="22"/>
        <v>110.341</v>
      </c>
      <c r="I83" s="17">
        <f t="shared" si="22"/>
        <v>83.413</v>
      </c>
      <c r="J83" s="17">
        <f t="shared" si="22"/>
        <v>10.952</v>
      </c>
      <c r="K83" s="17">
        <f t="shared" si="22"/>
        <v>15.555</v>
      </c>
      <c r="L83" s="17">
        <f t="shared" si="22"/>
        <v>567.0780000000001</v>
      </c>
      <c r="M83" s="17">
        <f t="shared" si="22"/>
        <v>84.81</v>
      </c>
    </row>
    <row r="84" spans="1:13" ht="14.25">
      <c r="A84" s="14" t="s">
        <v>89</v>
      </c>
      <c r="B84" s="17">
        <f>+B12+B27+B28+B42+B43</f>
        <v>6109.92</v>
      </c>
      <c r="C84" s="17">
        <f aca="true" t="shared" si="23" ref="C84:M84">+C12+C27+C28+C42+C43</f>
        <v>145.852</v>
      </c>
      <c r="D84" s="17">
        <f t="shared" si="23"/>
        <v>3215.6220000000003</v>
      </c>
      <c r="E84" s="17">
        <f t="shared" si="23"/>
        <v>27.403</v>
      </c>
      <c r="F84" s="17">
        <f t="shared" si="23"/>
        <v>853.0070000000001</v>
      </c>
      <c r="G84" s="17">
        <f t="shared" si="23"/>
        <v>183.29</v>
      </c>
      <c r="H84" s="17">
        <f t="shared" si="23"/>
        <v>930.2950000000001</v>
      </c>
      <c r="I84" s="17">
        <f t="shared" si="23"/>
        <v>100.838</v>
      </c>
      <c r="J84" s="17">
        <f t="shared" si="23"/>
        <v>28.651999999999997</v>
      </c>
      <c r="K84" s="17">
        <f t="shared" si="23"/>
        <v>85.68</v>
      </c>
      <c r="L84" s="17">
        <f t="shared" si="23"/>
        <v>1224.712</v>
      </c>
      <c r="M84" s="17">
        <f t="shared" si="23"/>
        <v>317.895</v>
      </c>
    </row>
    <row r="85" spans="1:13" ht="14.25">
      <c r="A85" s="14" t="s">
        <v>90</v>
      </c>
      <c r="B85" s="17">
        <f>+B15+B29+B39+B44+B49</f>
        <v>5976.87</v>
      </c>
      <c r="C85" s="17">
        <f aca="true" t="shared" si="24" ref="C85:M85">+C15+C29+C39+C44+C49</f>
        <v>213.909</v>
      </c>
      <c r="D85" s="17">
        <f t="shared" si="24"/>
        <v>3459.108</v>
      </c>
      <c r="E85" s="17">
        <f t="shared" si="24"/>
        <v>135.911</v>
      </c>
      <c r="F85" s="17">
        <f t="shared" si="24"/>
        <v>524.652</v>
      </c>
      <c r="G85" s="17">
        <f t="shared" si="24"/>
        <v>159.905</v>
      </c>
      <c r="H85" s="17">
        <f t="shared" si="24"/>
        <v>942.656</v>
      </c>
      <c r="I85" s="17">
        <f t="shared" si="24"/>
        <v>113.297</v>
      </c>
      <c r="J85" s="17">
        <f t="shared" si="24"/>
        <v>19.994999999999997</v>
      </c>
      <c r="K85" s="17">
        <f t="shared" si="24"/>
        <v>62.477000000000004</v>
      </c>
      <c r="L85" s="17">
        <f t="shared" si="24"/>
        <v>1254.718</v>
      </c>
      <c r="M85" s="17">
        <f t="shared" si="24"/>
        <v>329.24</v>
      </c>
    </row>
    <row r="86" spans="1:13" ht="14.25">
      <c r="A86" s="14" t="s">
        <v>91</v>
      </c>
      <c r="B86" s="17">
        <f>+B17+B30+B32+B48</f>
        <v>1299.6599999999999</v>
      </c>
      <c r="C86" s="17">
        <f aca="true" t="shared" si="25" ref="C86:M86">+C17+C30+C32+C48</f>
        <v>108.483</v>
      </c>
      <c r="D86" s="17">
        <f t="shared" si="25"/>
        <v>541.9399999999999</v>
      </c>
      <c r="E86" s="17">
        <f t="shared" si="25"/>
        <v>2.87</v>
      </c>
      <c r="F86" s="17">
        <f t="shared" si="25"/>
        <v>192.45999999999998</v>
      </c>
      <c r="G86" s="17">
        <f t="shared" si="25"/>
        <v>95.50999999999999</v>
      </c>
      <c r="H86" s="17">
        <f t="shared" si="25"/>
        <v>210.51999999999998</v>
      </c>
      <c r="I86" s="17">
        <f t="shared" si="25"/>
        <v>60.545</v>
      </c>
      <c r="J86" s="17">
        <f t="shared" si="25"/>
        <v>7.347</v>
      </c>
      <c r="K86" s="17">
        <f t="shared" si="25"/>
        <v>7.105</v>
      </c>
      <c r="L86" s="17">
        <f t="shared" si="25"/>
        <v>645.61</v>
      </c>
      <c r="M86" s="17">
        <f t="shared" si="25"/>
        <v>85.215</v>
      </c>
    </row>
    <row r="87" spans="1:13" ht="14.25">
      <c r="A87" s="15" t="s">
        <v>92</v>
      </c>
      <c r="B87" s="18">
        <f>+B88-B80-B81-B82-B83-B84-B85-B86</f>
        <v>20206.038</v>
      </c>
      <c r="C87" s="18">
        <f aca="true" t="shared" si="26" ref="C87:M87">+C88-C80-C81-C82-C83-C84-C85-C86</f>
        <v>1397.9870000000003</v>
      </c>
      <c r="D87" s="18">
        <f t="shared" si="26"/>
        <v>21749.627999999997</v>
      </c>
      <c r="E87" s="18">
        <f t="shared" si="26"/>
        <v>137.36</v>
      </c>
      <c r="F87" s="18">
        <f t="shared" si="26"/>
        <v>7210.030999999998</v>
      </c>
      <c r="G87" s="18">
        <f t="shared" si="26"/>
        <v>1216.286</v>
      </c>
      <c r="H87" s="18">
        <f t="shared" si="26"/>
        <v>3501.1299999999987</v>
      </c>
      <c r="I87" s="18">
        <f t="shared" si="26"/>
        <v>1077.0529999999997</v>
      </c>
      <c r="J87" s="18">
        <f t="shared" si="26"/>
        <v>231.23599999999996</v>
      </c>
      <c r="K87" s="18">
        <f t="shared" si="26"/>
        <v>356.7080000000001</v>
      </c>
      <c r="L87" s="18">
        <f t="shared" si="26"/>
        <v>6534.537000000002</v>
      </c>
      <c r="M87" s="18">
        <f t="shared" si="26"/>
        <v>2151.91</v>
      </c>
    </row>
    <row r="88" spans="1:14" ht="14.25">
      <c r="A88" s="19" t="s">
        <v>65</v>
      </c>
      <c r="B88" s="20">
        <v>41207.022</v>
      </c>
      <c r="C88" s="20">
        <v>2382.9380000000006</v>
      </c>
      <c r="D88" s="20">
        <v>33032.359</v>
      </c>
      <c r="E88" s="20">
        <v>340.689</v>
      </c>
      <c r="F88" s="20">
        <v>9755.362</v>
      </c>
      <c r="G88" s="20">
        <v>2113.153</v>
      </c>
      <c r="H88" s="20">
        <v>6900.186</v>
      </c>
      <c r="I88" s="20">
        <v>1675.9869999999999</v>
      </c>
      <c r="J88" s="20">
        <v>343.281</v>
      </c>
      <c r="K88" s="20">
        <v>580.3240000000001</v>
      </c>
      <c r="L88" s="20">
        <v>12325.542000000001</v>
      </c>
      <c r="M88" s="20">
        <v>3467.775</v>
      </c>
      <c r="N88" s="21"/>
    </row>
    <row r="89" spans="1:17" ht="24" customHeight="1">
      <c r="A89" s="16" t="s">
        <v>93</v>
      </c>
      <c r="B89" s="16"/>
      <c r="C89" s="16"/>
      <c r="D89" s="16"/>
      <c r="E89" s="16"/>
      <c r="F89" s="16"/>
      <c r="G89" s="16"/>
      <c r="H89" s="16"/>
      <c r="I89" s="16"/>
      <c r="J89" s="16"/>
      <c r="K89" s="16"/>
      <c r="L89" s="16"/>
      <c r="M89" s="16"/>
      <c r="N89" s="16"/>
      <c r="O89" s="16"/>
      <c r="P89" s="16"/>
      <c r="Q89" s="16"/>
    </row>
    <row r="91" spans="1:14" ht="72.75" customHeight="1">
      <c r="A91" s="4" t="s">
        <v>94</v>
      </c>
      <c r="B91" s="3" t="s">
        <v>2</v>
      </c>
      <c r="C91" s="3" t="s">
        <v>3</v>
      </c>
      <c r="D91" s="3" t="s">
        <v>4</v>
      </c>
      <c r="E91" s="3" t="s">
        <v>5</v>
      </c>
      <c r="F91" s="3" t="s">
        <v>6</v>
      </c>
      <c r="G91" s="3" t="s">
        <v>7</v>
      </c>
      <c r="H91" s="3" t="s">
        <v>8</v>
      </c>
      <c r="I91" s="3" t="s">
        <v>9</v>
      </c>
      <c r="J91" s="3" t="s">
        <v>10</v>
      </c>
      <c r="K91" s="3" t="s">
        <v>11</v>
      </c>
      <c r="L91" s="3" t="s">
        <v>12</v>
      </c>
      <c r="M91" s="3" t="s">
        <v>13</v>
      </c>
      <c r="N91" s="3" t="s">
        <v>14</v>
      </c>
    </row>
    <row r="92" spans="1:13" ht="14.25">
      <c r="A92" s="13" t="s">
        <v>95</v>
      </c>
      <c r="B92" s="8">
        <f>+B95-B93-B94</f>
        <v>25429.378</v>
      </c>
      <c r="C92" s="8">
        <f aca="true" t="shared" si="27" ref="C92:M92">+C95-C93-C94</f>
        <v>1410.5890000000004</v>
      </c>
      <c r="D92" s="8">
        <f t="shared" si="27"/>
        <v>23599.885999999995</v>
      </c>
      <c r="E92" s="8">
        <f t="shared" si="27"/>
        <v>196.723</v>
      </c>
      <c r="F92" s="8">
        <f t="shared" si="27"/>
        <v>7063.218</v>
      </c>
      <c r="G92" s="8">
        <f t="shared" si="27"/>
        <v>1371.2939999999999</v>
      </c>
      <c r="H92" s="8">
        <f t="shared" si="27"/>
        <v>4526.852999999999</v>
      </c>
      <c r="I92" s="8">
        <f t="shared" si="27"/>
        <v>1166.7199999999998</v>
      </c>
      <c r="J92" s="8">
        <f t="shared" si="27"/>
        <v>253.126</v>
      </c>
      <c r="K92" s="8">
        <f t="shared" si="27"/>
        <v>431.7070000000001</v>
      </c>
      <c r="L92" s="8">
        <f t="shared" si="27"/>
        <v>7789.235000000001</v>
      </c>
      <c r="M92" s="8">
        <f t="shared" si="27"/>
        <v>2509.495</v>
      </c>
    </row>
    <row r="93" spans="1:13" ht="14.25">
      <c r="A93" s="14" t="s">
        <v>96</v>
      </c>
      <c r="B93" s="8">
        <f>+B4+B5+B10+B15+B16+B17+B26+B29+B30+B37+B38+B40+B42+B44+B47+B48+B49+B52</f>
        <v>15078.523999999996</v>
      </c>
      <c r="C93" s="8">
        <f aca="true" t="shared" si="28" ref="C93:M93">+C4+C5+C10+C15+C16+C17+C26+C29+C30+C37+C38+C40+C42+C44+C47+C48+C49+C52</f>
        <v>812.1360000000002</v>
      </c>
      <c r="D93" s="8">
        <f t="shared" si="28"/>
        <v>8908.164999999999</v>
      </c>
      <c r="E93" s="8">
        <f t="shared" si="28"/>
        <v>123.83900000000001</v>
      </c>
      <c r="F93" s="8">
        <f t="shared" si="28"/>
        <v>2437.2209999999995</v>
      </c>
      <c r="G93" s="8">
        <f t="shared" si="28"/>
        <v>603.816</v>
      </c>
      <c r="H93" s="8">
        <f t="shared" si="28"/>
        <v>2237.36</v>
      </c>
      <c r="I93" s="8">
        <f t="shared" si="28"/>
        <v>399.69700000000006</v>
      </c>
      <c r="J93" s="8">
        <f t="shared" si="28"/>
        <v>71.96900000000001</v>
      </c>
      <c r="K93" s="8">
        <f t="shared" si="28"/>
        <v>129.224</v>
      </c>
      <c r="L93" s="8">
        <f t="shared" si="28"/>
        <v>3760.3160000000007</v>
      </c>
      <c r="M93" s="8">
        <f t="shared" si="28"/>
        <v>866.1450000000001</v>
      </c>
    </row>
    <row r="94" spans="1:13" ht="14.25">
      <c r="A94" s="14" t="s">
        <v>97</v>
      </c>
      <c r="B94" s="8">
        <f>+B6+B8+B9+B19+B20+B21+B23+B24+B34+B51+B32</f>
        <v>699.1200000000001</v>
      </c>
      <c r="C94" s="8">
        <f aca="true" t="shared" si="29" ref="C94:M94">+C6+C8+C9+C19+C20+C21+C23+C24+C34+C51+C32</f>
        <v>160.21300000000002</v>
      </c>
      <c r="D94" s="8">
        <f t="shared" si="29"/>
        <v>524.308</v>
      </c>
      <c r="E94" s="8">
        <f t="shared" si="29"/>
        <v>20.127000000000002</v>
      </c>
      <c r="F94" s="8">
        <f t="shared" si="29"/>
        <v>254.923</v>
      </c>
      <c r="G94" s="8">
        <f t="shared" si="29"/>
        <v>138.043</v>
      </c>
      <c r="H94" s="8">
        <f t="shared" si="29"/>
        <v>135.97299999999998</v>
      </c>
      <c r="I94" s="8">
        <f t="shared" si="29"/>
        <v>109.57</v>
      </c>
      <c r="J94" s="8">
        <f t="shared" si="29"/>
        <v>18.186</v>
      </c>
      <c r="K94" s="8">
        <f t="shared" si="29"/>
        <v>19.393</v>
      </c>
      <c r="L94" s="8">
        <f t="shared" si="29"/>
        <v>775.9910000000001</v>
      </c>
      <c r="M94" s="8">
        <f t="shared" si="29"/>
        <v>92.13499999999999</v>
      </c>
    </row>
    <row r="95" spans="1:14" ht="14.25">
      <c r="A95" s="19" t="s">
        <v>65</v>
      </c>
      <c r="B95" s="20">
        <v>41207.022</v>
      </c>
      <c r="C95" s="20">
        <v>2382.9380000000006</v>
      </c>
      <c r="D95" s="20">
        <v>33032.359</v>
      </c>
      <c r="E95" s="20">
        <v>340.689</v>
      </c>
      <c r="F95" s="20">
        <v>9755.362</v>
      </c>
      <c r="G95" s="20">
        <v>2113.153</v>
      </c>
      <c r="H95" s="20">
        <v>6900.186</v>
      </c>
      <c r="I95" s="20">
        <v>1675.9869999999999</v>
      </c>
      <c r="J95" s="20">
        <v>343.281</v>
      </c>
      <c r="K95" s="20">
        <v>580.3240000000001</v>
      </c>
      <c r="L95" s="20">
        <v>12325.542000000001</v>
      </c>
      <c r="M95" s="20">
        <v>3467.775</v>
      </c>
      <c r="N95" s="21"/>
    </row>
    <row r="96" spans="1:18" ht="25.5" customHeight="1">
      <c r="A96" s="16" t="s">
        <v>98</v>
      </c>
      <c r="B96" s="16"/>
      <c r="C96" s="16"/>
      <c r="D96" s="16"/>
      <c r="E96" s="16"/>
      <c r="F96" s="16"/>
      <c r="G96" s="16"/>
      <c r="H96" s="16"/>
      <c r="I96" s="16"/>
      <c r="J96" s="16"/>
      <c r="K96" s="16"/>
      <c r="L96" s="16"/>
      <c r="M96" s="16"/>
      <c r="N96" s="16"/>
      <c r="O96" s="16"/>
      <c r="P96" s="16"/>
      <c r="Q96" s="16"/>
      <c r="R96" s="22"/>
    </row>
    <row r="98" spans="1:14" ht="75" customHeight="1">
      <c r="A98" s="4" t="s">
        <v>99</v>
      </c>
      <c r="B98" s="3" t="s">
        <v>2</v>
      </c>
      <c r="C98" s="3" t="s">
        <v>3</v>
      </c>
      <c r="D98" s="3" t="s">
        <v>4</v>
      </c>
      <c r="E98" s="3" t="s">
        <v>5</v>
      </c>
      <c r="F98" s="3" t="s">
        <v>6</v>
      </c>
      <c r="G98" s="3" t="s">
        <v>7</v>
      </c>
      <c r="H98" s="3" t="s">
        <v>8</v>
      </c>
      <c r="I98" s="3" t="s">
        <v>9</v>
      </c>
      <c r="J98" s="3" t="s">
        <v>10</v>
      </c>
      <c r="K98" s="3" t="s">
        <v>11</v>
      </c>
      <c r="L98" s="3" t="s">
        <v>12</v>
      </c>
      <c r="M98" s="3" t="s">
        <v>13</v>
      </c>
      <c r="N98" s="3" t="s">
        <v>14</v>
      </c>
    </row>
    <row r="99" spans="1:13" ht="14.25">
      <c r="A99" s="13" t="s">
        <v>100</v>
      </c>
      <c r="B99" s="6">
        <f>+B4+B9+B10+B12+B6+B16+B19+B20+B21+B26+B27+B28+B34+B37+B38+B42+B43+B46+B47+B51+B52+B13+B33+B35</f>
        <v>13173.15</v>
      </c>
      <c r="C99" s="6">
        <f aca="true" t="shared" si="30" ref="C99:M99">+C4+C9+C10+C12+C6+C16+C19+C20+C21+C26+C27+C28+C34+C37+C38+C42+C43+C46+C47+C51+C52+C13+C33+C35</f>
        <v>678.6889999999999</v>
      </c>
      <c r="D99" s="6">
        <f t="shared" si="30"/>
        <v>8478.088999999998</v>
      </c>
      <c r="E99" s="6">
        <f t="shared" si="30"/>
        <v>60.794</v>
      </c>
      <c r="F99" s="6">
        <f t="shared" si="30"/>
        <v>2753.96</v>
      </c>
      <c r="G99" s="6">
        <f t="shared" si="30"/>
        <v>494.94200000000006</v>
      </c>
      <c r="H99" s="6">
        <f t="shared" si="30"/>
        <v>1994.8770000000002</v>
      </c>
      <c r="I99" s="6">
        <f t="shared" si="30"/>
        <v>349.2060000000001</v>
      </c>
      <c r="J99" s="6">
        <f t="shared" si="30"/>
        <v>76.617</v>
      </c>
      <c r="K99" s="6">
        <f t="shared" si="30"/>
        <v>144.422</v>
      </c>
      <c r="L99" s="6">
        <f t="shared" si="30"/>
        <v>3377.499</v>
      </c>
      <c r="M99" s="6">
        <f t="shared" si="30"/>
        <v>816.89</v>
      </c>
    </row>
    <row r="100" spans="1:13" ht="14.25">
      <c r="A100" s="14" t="s">
        <v>46</v>
      </c>
      <c r="B100" s="6">
        <f>+B36</f>
        <v>9515.094</v>
      </c>
      <c r="C100" s="6">
        <f aca="true" t="shared" si="31" ref="C100:M100">+C36</f>
        <v>739.466</v>
      </c>
      <c r="D100" s="6">
        <f t="shared" si="31"/>
        <v>14943.165</v>
      </c>
      <c r="E100" s="6">
        <f t="shared" si="31"/>
        <v>103.518</v>
      </c>
      <c r="F100" s="6">
        <f t="shared" si="31"/>
        <v>4771.017</v>
      </c>
      <c r="G100" s="6">
        <f t="shared" si="31"/>
        <v>815.981</v>
      </c>
      <c r="H100" s="6">
        <f t="shared" si="31"/>
        <v>1858.261</v>
      </c>
      <c r="I100" s="6">
        <f t="shared" si="31"/>
        <v>824.861</v>
      </c>
      <c r="J100" s="6">
        <f t="shared" si="31"/>
        <v>173.358</v>
      </c>
      <c r="K100" s="6">
        <f t="shared" si="31"/>
        <v>277.074</v>
      </c>
      <c r="L100" s="6">
        <f t="shared" si="31"/>
        <v>4016.734</v>
      </c>
      <c r="M100" s="6">
        <f t="shared" si="31"/>
        <v>1535.325</v>
      </c>
    </row>
    <row r="101" spans="1:13" ht="14.25">
      <c r="A101" s="14" t="s">
        <v>101</v>
      </c>
      <c r="B101" s="6">
        <f>+B102-B99-B100</f>
        <v>18518.778</v>
      </c>
      <c r="C101" s="6">
        <f aca="true" t="shared" si="32" ref="C101:M101">+C102-C99-C100</f>
        <v>964.7830000000007</v>
      </c>
      <c r="D101" s="6">
        <f t="shared" si="32"/>
        <v>9611.104999999996</v>
      </c>
      <c r="E101" s="6">
        <f t="shared" si="32"/>
        <v>176.37700000000004</v>
      </c>
      <c r="F101" s="6">
        <f t="shared" si="32"/>
        <v>2230.3849999999993</v>
      </c>
      <c r="G101" s="6">
        <f t="shared" si="32"/>
        <v>802.2299999999998</v>
      </c>
      <c r="H101" s="6">
        <f t="shared" si="32"/>
        <v>3047.0479999999993</v>
      </c>
      <c r="I101" s="6">
        <f t="shared" si="32"/>
        <v>501.91999999999973</v>
      </c>
      <c r="J101" s="6">
        <f t="shared" si="32"/>
        <v>93.30599999999998</v>
      </c>
      <c r="K101" s="6">
        <f t="shared" si="32"/>
        <v>158.82800000000003</v>
      </c>
      <c r="L101" s="6">
        <f t="shared" si="32"/>
        <v>4931.309000000001</v>
      </c>
      <c r="M101" s="6">
        <f t="shared" si="32"/>
        <v>1115.5600000000002</v>
      </c>
    </row>
    <row r="102" spans="1:14" ht="14.25">
      <c r="A102" s="19" t="s">
        <v>65</v>
      </c>
      <c r="B102" s="20">
        <v>41207.022</v>
      </c>
      <c r="C102" s="20">
        <v>2382.9380000000006</v>
      </c>
      <c r="D102" s="20">
        <v>33032.359</v>
      </c>
      <c r="E102" s="20">
        <v>340.689</v>
      </c>
      <c r="F102" s="20">
        <v>9755.362</v>
      </c>
      <c r="G102" s="20">
        <v>2113.153</v>
      </c>
      <c r="H102" s="20">
        <v>6900.186</v>
      </c>
      <c r="I102" s="20">
        <v>1675.9869999999999</v>
      </c>
      <c r="J102" s="20">
        <v>343.281</v>
      </c>
      <c r="K102" s="20">
        <v>580.3240000000001</v>
      </c>
      <c r="L102" s="20">
        <v>12325.542000000001</v>
      </c>
      <c r="M102" s="20">
        <v>3467.775</v>
      </c>
      <c r="N102" s="21"/>
    </row>
    <row r="103" ht="14.25">
      <c r="A103" s="23" t="s">
        <v>102</v>
      </c>
    </row>
    <row r="104" ht="14.25">
      <c r="A104" s="24" t="s">
        <v>103</v>
      </c>
    </row>
    <row r="105" ht="14.25">
      <c r="A105" s="23" t="s">
        <v>104</v>
      </c>
    </row>
  </sheetData>
  <sheetProtection/>
  <mergeCells count="2">
    <mergeCell ref="A89:Q89"/>
    <mergeCell ref="A96:R9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Colnaghi, Antonio</dc:creator>
  <cp:keywords/>
  <dc:description/>
  <cp:lastModifiedBy>Colnaghi, Antonio</cp:lastModifiedBy>
  <dcterms:created xsi:type="dcterms:W3CDTF">2018-11-08T11:47:58Z</dcterms:created>
  <dcterms:modified xsi:type="dcterms:W3CDTF">2018-11-14T14:03:20Z</dcterms:modified>
  <cp:category/>
  <cp:version/>
  <cp:contentType/>
  <cp:contentStatus/>
</cp:coreProperties>
</file>